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80" windowWidth="14355" windowHeight="4620" firstSheet="3" activeTab="4"/>
  </bookViews>
  <sheets>
    <sheet name="แยกกลุ่มสาระฯตามระดับชั้น" sheetId="3" r:id="rId1"/>
    <sheet name="สรุปกลุ่มสาระฯ58" sheetId="4" r:id="rId2"/>
    <sheet name="สรุปกลุ่มสาระฯ 59" sheetId="10" r:id="rId3"/>
    <sheet name="แยกระดับชั้น  59" sheetId="11" r:id="rId4"/>
    <sheet name="เปรียบเทียบ 60-59-58" sheetId="8" r:id="rId5"/>
    <sheet name="แยกระดับชั้นุ60" sheetId="13" r:id="rId6"/>
    <sheet name="lสรุปปี 2560" sheetId="14" r:id="rId7"/>
    <sheet name="เปรียบเทียบแยกระดับชั้น2560" sheetId="15" r:id="rId8"/>
  </sheets>
  <calcPr calcId="144525"/>
</workbook>
</file>

<file path=xl/calcChain.xml><?xml version="1.0" encoding="utf-8"?>
<calcChain xmlns="http://schemas.openxmlformats.org/spreadsheetml/2006/main">
  <c r="L40" i="14" l="1"/>
  <c r="L41" i="14"/>
  <c r="L42" i="14"/>
  <c r="L43" i="14"/>
  <c r="L44" i="14"/>
  <c r="L45" i="14"/>
  <c r="L46" i="14"/>
  <c r="K40" i="14"/>
  <c r="K41" i="14"/>
  <c r="K42" i="14"/>
  <c r="K43" i="14"/>
  <c r="K44" i="14"/>
  <c r="K45" i="14"/>
  <c r="K46" i="14"/>
  <c r="J40" i="14"/>
  <c r="J41" i="14"/>
  <c r="J42" i="14"/>
  <c r="J43" i="14"/>
  <c r="J44" i="14"/>
  <c r="J45" i="14"/>
  <c r="J46" i="14"/>
  <c r="L39" i="14"/>
  <c r="K39" i="14"/>
  <c r="J39" i="14"/>
  <c r="L11" i="14"/>
  <c r="L12" i="14"/>
  <c r="L13" i="14"/>
  <c r="L14" i="14"/>
  <c r="L15" i="14"/>
  <c r="L16" i="14"/>
  <c r="L17" i="14"/>
  <c r="L10" i="14"/>
  <c r="K11" i="14"/>
  <c r="K12" i="14"/>
  <c r="K13" i="14"/>
  <c r="K14" i="14"/>
  <c r="K15" i="14"/>
  <c r="K16" i="14"/>
  <c r="K17" i="14"/>
  <c r="K10" i="14"/>
  <c r="J11" i="14"/>
  <c r="J12" i="14"/>
  <c r="J13" i="14"/>
  <c r="J14" i="14"/>
  <c r="J15" i="14"/>
  <c r="J16" i="14"/>
  <c r="J17" i="14"/>
  <c r="J10" i="14"/>
  <c r="D443" i="11"/>
  <c r="C437" i="11"/>
  <c r="M435" i="11"/>
  <c r="F435" i="11"/>
  <c r="G435" i="11"/>
  <c r="H435" i="11"/>
  <c r="I435" i="11"/>
  <c r="J435" i="11"/>
  <c r="E435" i="11"/>
  <c r="D435" i="11"/>
  <c r="C435" i="11"/>
  <c r="M436" i="11"/>
  <c r="J436" i="11"/>
  <c r="I436" i="11"/>
  <c r="H436" i="11"/>
  <c r="G436" i="11"/>
  <c r="F436" i="11"/>
  <c r="E436" i="11"/>
  <c r="D436" i="11"/>
  <c r="C436" i="11"/>
  <c r="M434" i="11"/>
  <c r="D434" i="11"/>
  <c r="E434" i="11"/>
  <c r="F434" i="11"/>
  <c r="G434" i="11"/>
  <c r="H434" i="11"/>
  <c r="I434" i="11"/>
  <c r="J434" i="11"/>
  <c r="C434" i="11"/>
  <c r="D394" i="11"/>
  <c r="D393" i="11"/>
  <c r="M391" i="11"/>
  <c r="D391" i="11"/>
  <c r="E391" i="11"/>
  <c r="F391" i="11"/>
  <c r="G391" i="11"/>
  <c r="H391" i="11"/>
  <c r="I391" i="11"/>
  <c r="J391" i="11"/>
  <c r="C391" i="11"/>
  <c r="M392" i="11"/>
  <c r="J392" i="11"/>
  <c r="I392" i="11"/>
  <c r="H392" i="11"/>
  <c r="G392" i="11"/>
  <c r="F392" i="11"/>
  <c r="E392" i="11"/>
  <c r="D392" i="11"/>
  <c r="C392" i="11"/>
  <c r="M390" i="11"/>
  <c r="D390" i="11"/>
  <c r="E390" i="11"/>
  <c r="F390" i="11"/>
  <c r="G390" i="11"/>
  <c r="H390" i="11"/>
  <c r="I390" i="11"/>
  <c r="J390" i="11"/>
  <c r="C390" i="11"/>
  <c r="C338" i="11"/>
  <c r="D337" i="11"/>
  <c r="M335" i="11"/>
  <c r="D335" i="11"/>
  <c r="E335" i="11"/>
  <c r="F335" i="11"/>
  <c r="G335" i="11"/>
  <c r="H335" i="11"/>
  <c r="I335" i="11"/>
  <c r="J335" i="11"/>
  <c r="C335" i="11"/>
  <c r="M336" i="11"/>
  <c r="J336" i="11"/>
  <c r="I336" i="11"/>
  <c r="H336" i="11"/>
  <c r="G336" i="11"/>
  <c r="F336" i="11"/>
  <c r="E336" i="11"/>
  <c r="D336" i="11"/>
  <c r="C336" i="11"/>
  <c r="M334" i="11"/>
  <c r="D334" i="11"/>
  <c r="E334" i="11"/>
  <c r="F334" i="11"/>
  <c r="G334" i="11"/>
  <c r="H334" i="11"/>
  <c r="I334" i="11"/>
  <c r="J334" i="11"/>
  <c r="C334" i="11"/>
  <c r="D149" i="11"/>
  <c r="E149" i="11"/>
  <c r="F149" i="11"/>
  <c r="G149" i="11"/>
  <c r="H149" i="11"/>
  <c r="I149" i="11"/>
  <c r="J149" i="11"/>
  <c r="C149" i="11"/>
  <c r="M149" i="11" s="1"/>
  <c r="E98" i="11"/>
  <c r="I98" i="11"/>
  <c r="C96" i="11"/>
  <c r="C98" i="11" s="1"/>
  <c r="D96" i="11"/>
  <c r="E96" i="11"/>
  <c r="F96" i="11"/>
  <c r="G96" i="11"/>
  <c r="G98" i="11" s="1"/>
  <c r="H96" i="11"/>
  <c r="I96" i="11"/>
  <c r="J96" i="11"/>
  <c r="P85" i="15"/>
  <c r="S85" i="15"/>
  <c r="V85" i="15"/>
  <c r="P86" i="15"/>
  <c r="S86" i="15"/>
  <c r="V86" i="15"/>
  <c r="P87" i="15"/>
  <c r="S87" i="15"/>
  <c r="V87" i="15"/>
  <c r="P88" i="15"/>
  <c r="S88" i="15"/>
  <c r="V88" i="15"/>
  <c r="P89" i="15"/>
  <c r="S89" i="15"/>
  <c r="V89" i="15"/>
  <c r="P90" i="15"/>
  <c r="S90" i="15"/>
  <c r="V90" i="15"/>
  <c r="O12" i="15"/>
  <c r="Q12" i="15"/>
  <c r="R12" i="15"/>
  <c r="T12" i="15"/>
  <c r="U12" i="15"/>
  <c r="N12" i="15"/>
  <c r="H98" i="11" l="1"/>
  <c r="D98" i="11"/>
  <c r="M98" i="11"/>
  <c r="M96" i="11"/>
  <c r="J98" i="11"/>
  <c r="F98" i="11"/>
  <c r="I99" i="11" l="1"/>
  <c r="E99" i="11"/>
  <c r="G99" i="11"/>
  <c r="C99" i="11"/>
  <c r="J99" i="11"/>
  <c r="D99" i="11"/>
  <c r="C100" i="11"/>
  <c r="H99" i="11"/>
  <c r="F99" i="11"/>
  <c r="K90" i="15"/>
  <c r="H90" i="15"/>
  <c r="E90" i="15"/>
  <c r="K89" i="15"/>
  <c r="H89" i="15"/>
  <c r="E89" i="15"/>
  <c r="K88" i="15"/>
  <c r="H88" i="15"/>
  <c r="E88" i="15"/>
  <c r="K87" i="15"/>
  <c r="H87" i="15"/>
  <c r="E87" i="15"/>
  <c r="K86" i="15"/>
  <c r="H86" i="15"/>
  <c r="E86" i="15"/>
  <c r="K85" i="15"/>
  <c r="H85" i="15"/>
  <c r="E85" i="15"/>
  <c r="M99" i="11" l="1"/>
  <c r="V80" i="15"/>
  <c r="S80" i="15"/>
  <c r="P80" i="15"/>
  <c r="V79" i="15"/>
  <c r="S79" i="15"/>
  <c r="P79" i="15"/>
  <c r="V78" i="15"/>
  <c r="S78" i="15"/>
  <c r="P78" i="15"/>
  <c r="V77" i="15"/>
  <c r="S77" i="15"/>
  <c r="P77" i="15"/>
  <c r="V76" i="15"/>
  <c r="S76" i="15"/>
  <c r="P76" i="15"/>
  <c r="V75" i="15"/>
  <c r="S75" i="15"/>
  <c r="P75" i="15"/>
  <c r="V67" i="15"/>
  <c r="S67" i="15"/>
  <c r="P67" i="15"/>
  <c r="V66" i="15"/>
  <c r="S66" i="15"/>
  <c r="P66" i="15"/>
  <c r="V65" i="15"/>
  <c r="S65" i="15"/>
  <c r="P65" i="15"/>
  <c r="V64" i="15"/>
  <c r="S64" i="15"/>
  <c r="P64" i="15"/>
  <c r="V63" i="15"/>
  <c r="S63" i="15"/>
  <c r="P63" i="15"/>
  <c r="V62" i="15"/>
  <c r="S62" i="15"/>
  <c r="P62" i="15"/>
  <c r="V56" i="15"/>
  <c r="S56" i="15"/>
  <c r="P56" i="15"/>
  <c r="V55" i="15"/>
  <c r="S55" i="15"/>
  <c r="P55" i="15"/>
  <c r="V54" i="15"/>
  <c r="S54" i="15"/>
  <c r="P54" i="15"/>
  <c r="V53" i="15"/>
  <c r="S53" i="15"/>
  <c r="P53" i="15"/>
  <c r="V52" i="15"/>
  <c r="S52" i="15"/>
  <c r="P52" i="15"/>
  <c r="V51" i="15"/>
  <c r="S51" i="15"/>
  <c r="P51" i="15"/>
  <c r="V43" i="15"/>
  <c r="S43" i="15"/>
  <c r="P43" i="15"/>
  <c r="V42" i="15"/>
  <c r="S42" i="15"/>
  <c r="P42" i="15"/>
  <c r="V41" i="15"/>
  <c r="S41" i="15"/>
  <c r="P41" i="15"/>
  <c r="V40" i="15"/>
  <c r="S40" i="15"/>
  <c r="P40" i="15"/>
  <c r="V39" i="15"/>
  <c r="S39" i="15"/>
  <c r="P39" i="15"/>
  <c r="V38" i="15"/>
  <c r="S38" i="15"/>
  <c r="P38" i="15"/>
  <c r="V33" i="15"/>
  <c r="S33" i="15"/>
  <c r="P33" i="15"/>
  <c r="V32" i="15"/>
  <c r="S32" i="15"/>
  <c r="P32" i="15"/>
  <c r="V31" i="15"/>
  <c r="S31" i="15"/>
  <c r="P31" i="15"/>
  <c r="V30" i="15"/>
  <c r="S30" i="15"/>
  <c r="P30" i="15"/>
  <c r="V29" i="15"/>
  <c r="S29" i="15"/>
  <c r="P29" i="15"/>
  <c r="V28" i="15"/>
  <c r="S28" i="15"/>
  <c r="P28" i="15"/>
  <c r="V22" i="15"/>
  <c r="S22" i="15"/>
  <c r="P22" i="15"/>
  <c r="V21" i="15"/>
  <c r="S21" i="15"/>
  <c r="P21" i="15"/>
  <c r="V20" i="15"/>
  <c r="S20" i="15"/>
  <c r="P20" i="15"/>
  <c r="V19" i="15"/>
  <c r="S19" i="15"/>
  <c r="P19" i="15"/>
  <c r="V18" i="15"/>
  <c r="S18" i="15"/>
  <c r="P18" i="15"/>
  <c r="V17" i="15"/>
  <c r="S17" i="15"/>
  <c r="P17" i="15"/>
  <c r="V11" i="15"/>
  <c r="S11" i="15"/>
  <c r="P11" i="15"/>
  <c r="V10" i="15"/>
  <c r="S10" i="15"/>
  <c r="P10" i="15"/>
  <c r="V9" i="15"/>
  <c r="S9" i="15"/>
  <c r="P9" i="15"/>
  <c r="V8" i="15"/>
  <c r="S8" i="15"/>
  <c r="P8" i="15"/>
  <c r="V7" i="15"/>
  <c r="S7" i="15"/>
  <c r="P7" i="15"/>
  <c r="V6" i="15"/>
  <c r="S6" i="15"/>
  <c r="P6" i="15"/>
  <c r="V12" i="15" l="1"/>
  <c r="P12" i="15"/>
  <c r="S12" i="15"/>
  <c r="K80" i="15"/>
  <c r="H80" i="15"/>
  <c r="E80" i="15"/>
  <c r="K79" i="15"/>
  <c r="H79" i="15"/>
  <c r="E79" i="15"/>
  <c r="K78" i="15"/>
  <c r="H78" i="15"/>
  <c r="E78" i="15"/>
  <c r="K77" i="15"/>
  <c r="H77" i="15"/>
  <c r="E77" i="15"/>
  <c r="K76" i="15"/>
  <c r="H76" i="15"/>
  <c r="E76" i="15"/>
  <c r="K75" i="15"/>
  <c r="H75" i="15"/>
  <c r="E75" i="15"/>
  <c r="K67" i="15"/>
  <c r="H67" i="15"/>
  <c r="E67" i="15"/>
  <c r="K66" i="15"/>
  <c r="H66" i="15"/>
  <c r="E66" i="15"/>
  <c r="K65" i="15"/>
  <c r="H65" i="15"/>
  <c r="E65" i="15"/>
  <c r="K64" i="15"/>
  <c r="H64" i="15"/>
  <c r="E64" i="15"/>
  <c r="K63" i="15"/>
  <c r="H63" i="15"/>
  <c r="E63" i="15"/>
  <c r="K62" i="15"/>
  <c r="H62" i="15"/>
  <c r="E62" i="15"/>
  <c r="E55" i="15"/>
  <c r="K56" i="15"/>
  <c r="H56" i="15"/>
  <c r="E56" i="15"/>
  <c r="K55" i="15"/>
  <c r="H55" i="15"/>
  <c r="K54" i="15"/>
  <c r="H54" i="15"/>
  <c r="E54" i="15"/>
  <c r="K53" i="15"/>
  <c r="H53" i="15"/>
  <c r="E53" i="15"/>
  <c r="K52" i="15"/>
  <c r="H52" i="15"/>
  <c r="E52" i="15"/>
  <c r="K51" i="15"/>
  <c r="H51" i="15"/>
  <c r="E51" i="15"/>
  <c r="Q197" i="13"/>
  <c r="Q198" i="13" s="1"/>
  <c r="R197" i="13"/>
  <c r="R198" i="13" s="1"/>
  <c r="S197" i="13"/>
  <c r="S198" i="13" s="1"/>
  <c r="T197" i="13"/>
  <c r="T198" i="13" s="1"/>
  <c r="U197" i="13"/>
  <c r="U198" i="13" s="1"/>
  <c r="V197" i="13"/>
  <c r="V198" i="13" s="1"/>
  <c r="W197" i="13"/>
  <c r="W198" i="13" s="1"/>
  <c r="X197" i="13"/>
  <c r="X198" i="13" s="1"/>
  <c r="H43" i="15"/>
  <c r="K43" i="15"/>
  <c r="E43" i="15"/>
  <c r="K42" i="15"/>
  <c r="H42" i="15"/>
  <c r="E42" i="15"/>
  <c r="K41" i="15"/>
  <c r="H41" i="15"/>
  <c r="E41" i="15"/>
  <c r="K40" i="15"/>
  <c r="H40" i="15"/>
  <c r="E40" i="15"/>
  <c r="K39" i="15"/>
  <c r="H39" i="15"/>
  <c r="E39" i="15"/>
  <c r="K38" i="15"/>
  <c r="H38" i="15"/>
  <c r="E38" i="15"/>
  <c r="K33" i="15"/>
  <c r="H33" i="15"/>
  <c r="E33" i="15"/>
  <c r="K32" i="15"/>
  <c r="H32" i="15"/>
  <c r="E32" i="15"/>
  <c r="K31" i="15"/>
  <c r="H31" i="15"/>
  <c r="E31" i="15"/>
  <c r="K30" i="15"/>
  <c r="H30" i="15"/>
  <c r="E30" i="15"/>
  <c r="K29" i="15"/>
  <c r="H29" i="15"/>
  <c r="E29" i="15"/>
  <c r="K28" i="15"/>
  <c r="H28" i="15"/>
  <c r="E28" i="15"/>
  <c r="K22" i="15"/>
  <c r="H22" i="15"/>
  <c r="E22" i="15"/>
  <c r="K21" i="15"/>
  <c r="H21" i="15"/>
  <c r="E21" i="15"/>
  <c r="K20" i="15"/>
  <c r="H20" i="15"/>
  <c r="E20" i="15"/>
  <c r="K19" i="15"/>
  <c r="H19" i="15"/>
  <c r="E19" i="15"/>
  <c r="K18" i="15"/>
  <c r="H18" i="15"/>
  <c r="E18" i="15"/>
  <c r="K17" i="15"/>
  <c r="H17" i="15"/>
  <c r="E17" i="15"/>
  <c r="K7" i="15"/>
  <c r="K8" i="15"/>
  <c r="K9" i="15"/>
  <c r="K10" i="15"/>
  <c r="K11" i="15"/>
  <c r="K6" i="15"/>
  <c r="H11" i="15"/>
  <c r="H10" i="15"/>
  <c r="H9" i="15"/>
  <c r="H8" i="15"/>
  <c r="H7" i="15"/>
  <c r="H6" i="15"/>
  <c r="E7" i="15"/>
  <c r="E8" i="15"/>
  <c r="E9" i="15"/>
  <c r="E10" i="15"/>
  <c r="E11" i="15"/>
  <c r="E6" i="15"/>
  <c r="U259" i="13" l="1"/>
  <c r="V259" i="13"/>
  <c r="W259" i="13"/>
  <c r="X259" i="13"/>
  <c r="V17" i="13" l="1"/>
  <c r="W17" i="13"/>
  <c r="X17" i="13"/>
  <c r="R14" i="14" l="1"/>
  <c r="R13" i="14"/>
  <c r="R10" i="14"/>
  <c r="R9" i="14"/>
  <c r="U10" i="14"/>
  <c r="U11" i="14"/>
  <c r="U12" i="14"/>
  <c r="U13" i="14"/>
  <c r="U14" i="14"/>
  <c r="U15" i="14"/>
  <c r="U16" i="14"/>
  <c r="U9" i="14"/>
  <c r="R11" i="14"/>
  <c r="R12" i="14"/>
  <c r="R15" i="14"/>
  <c r="R16" i="14"/>
  <c r="X16" i="14"/>
  <c r="X15" i="14"/>
  <c r="X14" i="14"/>
  <c r="X13" i="14"/>
  <c r="X12" i="14"/>
  <c r="X11" i="14"/>
  <c r="X10" i="14"/>
  <c r="X9" i="14"/>
  <c r="U17" i="14" l="1"/>
  <c r="X17" i="14"/>
  <c r="R17" i="14"/>
  <c r="R137" i="13" l="1"/>
  <c r="S137" i="13"/>
  <c r="T137" i="13"/>
  <c r="U137" i="13"/>
  <c r="V137" i="13"/>
  <c r="W137" i="13"/>
  <c r="X137" i="13"/>
  <c r="Q137" i="13"/>
  <c r="Y93" i="13"/>
  <c r="Y94" i="13" s="1"/>
  <c r="Z93" i="13"/>
  <c r="Q89" i="13"/>
  <c r="R89" i="13"/>
  <c r="S89" i="13"/>
  <c r="T89" i="13"/>
  <c r="U89" i="13"/>
  <c r="V89" i="13"/>
  <c r="W89" i="13"/>
  <c r="X89" i="13"/>
  <c r="W90" i="13" l="1"/>
  <c r="S90" i="13"/>
  <c r="V90" i="13"/>
  <c r="X138" i="13"/>
  <c r="AA89" i="13"/>
  <c r="W92" i="13" s="1"/>
  <c r="R90" i="13"/>
  <c r="Q90" i="13"/>
  <c r="U90" i="13"/>
  <c r="T90" i="13"/>
  <c r="X90" i="13"/>
  <c r="AA195" i="13"/>
  <c r="AA194" i="13"/>
  <c r="AA175" i="13"/>
  <c r="W176" i="13"/>
  <c r="V176" i="13"/>
  <c r="U176" i="13"/>
  <c r="T176" i="13"/>
  <c r="S176" i="13"/>
  <c r="R176" i="13"/>
  <c r="Q176" i="13"/>
  <c r="X176" i="13"/>
  <c r="AA174" i="13"/>
  <c r="AA193" i="13"/>
  <c r="AA348" i="13"/>
  <c r="X365" i="13"/>
  <c r="AA364" i="13"/>
  <c r="W365" i="13"/>
  <c r="V365" i="13"/>
  <c r="U365" i="13"/>
  <c r="T365" i="13"/>
  <c r="S365" i="13"/>
  <c r="R365" i="13"/>
  <c r="Q365" i="13"/>
  <c r="AA181" i="13"/>
  <c r="AA192" i="13"/>
  <c r="AA184" i="13"/>
  <c r="AA196" i="13"/>
  <c r="AA191" i="13"/>
  <c r="AA190" i="13"/>
  <c r="Q423" i="13"/>
  <c r="R423" i="13"/>
  <c r="S423" i="13"/>
  <c r="T423" i="13"/>
  <c r="U423" i="13"/>
  <c r="V423" i="13"/>
  <c r="W423" i="13"/>
  <c r="X423" i="13"/>
  <c r="R264" i="13"/>
  <c r="Q92" i="13" l="1"/>
  <c r="T92" i="13"/>
  <c r="U92" i="13"/>
  <c r="S92" i="13"/>
  <c r="X92" i="13"/>
  <c r="R92" i="13"/>
  <c r="V92" i="13"/>
  <c r="AA197" i="13"/>
  <c r="W200" i="13" s="1"/>
  <c r="J108" i="13"/>
  <c r="M356" i="13"/>
  <c r="I350" i="13"/>
  <c r="J344" i="13"/>
  <c r="M342" i="13"/>
  <c r="U200" i="13" l="1"/>
  <c r="V200" i="13"/>
  <c r="T200" i="13"/>
  <c r="Q200" i="13"/>
  <c r="X200" i="13"/>
  <c r="S200" i="13"/>
  <c r="R200" i="13"/>
  <c r="C418" i="13"/>
  <c r="D418" i="13"/>
  <c r="E418" i="13"/>
  <c r="G418" i="13"/>
  <c r="M417" i="13"/>
  <c r="M416" i="13"/>
  <c r="M341" i="13"/>
  <c r="M364" i="13"/>
  <c r="M348" i="13"/>
  <c r="M324" i="13"/>
  <c r="M172" i="13"/>
  <c r="I138" i="13"/>
  <c r="AA200" i="13" l="1"/>
  <c r="M418" i="13"/>
  <c r="M88" i="13"/>
  <c r="M87" i="13"/>
  <c r="M22" i="13" l="1"/>
  <c r="C7" i="13"/>
  <c r="C8" i="13" s="1"/>
  <c r="D7" i="13"/>
  <c r="D8" i="13" s="1"/>
  <c r="E7" i="13"/>
  <c r="E8" i="13" s="1"/>
  <c r="F7" i="13"/>
  <c r="G7" i="13"/>
  <c r="G8" i="13" s="1"/>
  <c r="J7" i="13"/>
  <c r="X464" i="13"/>
  <c r="W464" i="13"/>
  <c r="W465" i="13" s="1"/>
  <c r="V464" i="13"/>
  <c r="V465" i="13" s="1"/>
  <c r="U464" i="13"/>
  <c r="T464" i="13"/>
  <c r="S464" i="13"/>
  <c r="S465" i="13" s="1"/>
  <c r="R464" i="13"/>
  <c r="R465" i="13" s="1"/>
  <c r="Q464" i="13"/>
  <c r="J464" i="13"/>
  <c r="J465" i="13" s="1"/>
  <c r="I464" i="13"/>
  <c r="I465" i="13" s="1"/>
  <c r="H464" i="13"/>
  <c r="G464" i="13"/>
  <c r="F464" i="13"/>
  <c r="F465" i="13" s="1"/>
  <c r="E464" i="13"/>
  <c r="E465" i="13" s="1"/>
  <c r="D464" i="13"/>
  <c r="C464" i="13"/>
  <c r="AA463" i="13"/>
  <c r="AA462" i="13"/>
  <c r="M462" i="13"/>
  <c r="I447" i="13"/>
  <c r="D447" i="13"/>
  <c r="X446" i="13"/>
  <c r="X447" i="13" s="1"/>
  <c r="W446" i="13"/>
  <c r="W447" i="13" s="1"/>
  <c r="V446" i="13"/>
  <c r="U446" i="13"/>
  <c r="T446" i="13"/>
  <c r="T447" i="13" s="1"/>
  <c r="S446" i="13"/>
  <c r="S447" i="13" s="1"/>
  <c r="R446" i="13"/>
  <c r="Q446" i="13"/>
  <c r="J446" i="13"/>
  <c r="H446" i="13"/>
  <c r="G446" i="13"/>
  <c r="F446" i="13"/>
  <c r="E446" i="13"/>
  <c r="C446" i="13"/>
  <c r="AA445" i="13"/>
  <c r="M445" i="13"/>
  <c r="AA444" i="13"/>
  <c r="M444" i="13"/>
  <c r="H441" i="13"/>
  <c r="X440" i="13"/>
  <c r="W440" i="13"/>
  <c r="V440" i="13"/>
  <c r="V441" i="13" s="1"/>
  <c r="U440" i="13"/>
  <c r="U441" i="13" s="1"/>
  <c r="T440" i="13"/>
  <c r="S440" i="13"/>
  <c r="R440" i="13"/>
  <c r="R441" i="13" s="1"/>
  <c r="Q440" i="13"/>
  <c r="Q441" i="13" s="1"/>
  <c r="J440" i="13"/>
  <c r="I440" i="13"/>
  <c r="G440" i="13"/>
  <c r="F440" i="13"/>
  <c r="E440" i="13"/>
  <c r="D440" i="13"/>
  <c r="C440" i="13"/>
  <c r="AA439" i="13"/>
  <c r="M439" i="13"/>
  <c r="AA438" i="13"/>
  <c r="M438" i="13"/>
  <c r="X435" i="13"/>
  <c r="W435" i="13"/>
  <c r="V435" i="13"/>
  <c r="U435" i="13"/>
  <c r="T435" i="13"/>
  <c r="I435" i="13"/>
  <c r="H435" i="13"/>
  <c r="G435" i="13"/>
  <c r="S434" i="13"/>
  <c r="R434" i="13"/>
  <c r="Q434" i="13"/>
  <c r="Q435" i="13" s="1"/>
  <c r="J434" i="13"/>
  <c r="F434" i="13"/>
  <c r="E434" i="13"/>
  <c r="D434" i="13"/>
  <c r="D435" i="13" s="1"/>
  <c r="C434" i="13"/>
  <c r="C435" i="13" s="1"/>
  <c r="AA433" i="13"/>
  <c r="M433" i="13"/>
  <c r="AA432" i="13"/>
  <c r="M432" i="13"/>
  <c r="I429" i="13"/>
  <c r="H429" i="13"/>
  <c r="G429" i="13"/>
  <c r="F429" i="13"/>
  <c r="D429" i="13"/>
  <c r="X428" i="13"/>
  <c r="X429" i="13" s="1"/>
  <c r="W428" i="13"/>
  <c r="V428" i="13"/>
  <c r="U428" i="13"/>
  <c r="U429" i="13" s="1"/>
  <c r="T428" i="13"/>
  <c r="T429" i="13" s="1"/>
  <c r="S428" i="13"/>
  <c r="R428" i="13"/>
  <c r="Q428" i="13"/>
  <c r="J428" i="13"/>
  <c r="E428" i="13"/>
  <c r="C428" i="13"/>
  <c r="C429" i="13" s="1"/>
  <c r="AA427" i="13"/>
  <c r="M427" i="13"/>
  <c r="V424" i="13"/>
  <c r="U424" i="13"/>
  <c r="T424" i="13"/>
  <c r="R424" i="13"/>
  <c r="Q424" i="13"/>
  <c r="H423" i="13"/>
  <c r="H424" i="13" s="1"/>
  <c r="G423" i="13"/>
  <c r="G424" i="13" s="1"/>
  <c r="F423" i="13"/>
  <c r="F424" i="13" s="1"/>
  <c r="E423" i="13"/>
  <c r="E424" i="13" s="1"/>
  <c r="D423" i="13"/>
  <c r="C423" i="13"/>
  <c r="C424" i="13" s="1"/>
  <c r="AA422" i="13"/>
  <c r="M422" i="13"/>
  <c r="G419" i="13"/>
  <c r="C419" i="13"/>
  <c r="X418" i="13"/>
  <c r="W418" i="13"/>
  <c r="V418" i="13"/>
  <c r="V419" i="13" s="1"/>
  <c r="U418" i="13"/>
  <c r="U419" i="13" s="1"/>
  <c r="T418" i="13"/>
  <c r="S418" i="13"/>
  <c r="R418" i="13"/>
  <c r="R419" i="13" s="1"/>
  <c r="Q418" i="13"/>
  <c r="Q419" i="13" s="1"/>
  <c r="I419" i="13"/>
  <c r="F419" i="13"/>
  <c r="E419" i="13"/>
  <c r="AA417" i="13"/>
  <c r="AA416" i="13"/>
  <c r="X380" i="13"/>
  <c r="X381" i="13" s="1"/>
  <c r="W380" i="13"/>
  <c r="V380" i="13"/>
  <c r="U380" i="13"/>
  <c r="U381" i="13" s="1"/>
  <c r="T380" i="13"/>
  <c r="T381" i="13" s="1"/>
  <c r="S380" i="13"/>
  <c r="R380" i="13"/>
  <c r="Q380" i="13"/>
  <c r="Q381" i="13" s="1"/>
  <c r="J380" i="13"/>
  <c r="I380" i="13"/>
  <c r="H380" i="13"/>
  <c r="G380" i="13"/>
  <c r="F380" i="13"/>
  <c r="E380" i="13"/>
  <c r="D380" i="13"/>
  <c r="C380" i="13"/>
  <c r="M379" i="13"/>
  <c r="AA378" i="13"/>
  <c r="M378" i="13"/>
  <c r="AA377" i="13"/>
  <c r="M377" i="13"/>
  <c r="AA376" i="13"/>
  <c r="M376" i="13"/>
  <c r="X372" i="13"/>
  <c r="X373" i="13" s="1"/>
  <c r="W372" i="13"/>
  <c r="W373" i="13" s="1"/>
  <c r="V372" i="13"/>
  <c r="U372" i="13"/>
  <c r="T372" i="13"/>
  <c r="T373" i="13" s="1"/>
  <c r="S372" i="13"/>
  <c r="S373" i="13" s="1"/>
  <c r="R372" i="13"/>
  <c r="Q372" i="13"/>
  <c r="J372" i="13"/>
  <c r="J373" i="13" s="1"/>
  <c r="I372" i="13"/>
  <c r="H372" i="13"/>
  <c r="G372" i="13"/>
  <c r="G373" i="13" s="1"/>
  <c r="F372" i="13"/>
  <c r="F373" i="13" s="1"/>
  <c r="E372" i="13"/>
  <c r="D372" i="13"/>
  <c r="C372" i="13"/>
  <c r="C373" i="13" s="1"/>
  <c r="AA371" i="13"/>
  <c r="M371" i="13"/>
  <c r="AA370" i="13"/>
  <c r="M370" i="13"/>
  <c r="AA369" i="13"/>
  <c r="M369" i="13"/>
  <c r="V366" i="13"/>
  <c r="U366" i="13"/>
  <c r="R366" i="13"/>
  <c r="Q366" i="13"/>
  <c r="J365" i="13"/>
  <c r="I365" i="13"/>
  <c r="I366" i="13" s="1"/>
  <c r="H365" i="13"/>
  <c r="H366" i="13" s="1"/>
  <c r="G365" i="13"/>
  <c r="F365" i="13"/>
  <c r="E365" i="13"/>
  <c r="E366" i="13" s="1"/>
  <c r="D365" i="13"/>
  <c r="D366" i="13" s="1"/>
  <c r="C365" i="13"/>
  <c r="AA363" i="13"/>
  <c r="M363" i="13"/>
  <c r="AA362" i="13"/>
  <c r="M362" i="13"/>
  <c r="AA361" i="13"/>
  <c r="M361" i="13"/>
  <c r="X357" i="13"/>
  <c r="X358" i="13" s="1"/>
  <c r="W357" i="13"/>
  <c r="V357" i="13"/>
  <c r="U357" i="13"/>
  <c r="U358" i="13" s="1"/>
  <c r="T357" i="13"/>
  <c r="T358" i="13" s="1"/>
  <c r="S357" i="13"/>
  <c r="R357" i="13"/>
  <c r="Q357" i="13"/>
  <c r="Q358" i="13" s="1"/>
  <c r="J357" i="13"/>
  <c r="I357" i="13"/>
  <c r="H357" i="13"/>
  <c r="H358" i="13" s="1"/>
  <c r="G357" i="13"/>
  <c r="G358" i="13" s="1"/>
  <c r="F357" i="13"/>
  <c r="E357" i="13"/>
  <c r="D357" i="13"/>
  <c r="D358" i="13" s="1"/>
  <c r="C357" i="13"/>
  <c r="C358" i="13" s="1"/>
  <c r="AA356" i="13"/>
  <c r="AA355" i="13"/>
  <c r="M355" i="13"/>
  <c r="AA354" i="13"/>
  <c r="M354" i="13"/>
  <c r="J351" i="13"/>
  <c r="I351" i="13"/>
  <c r="X350" i="13"/>
  <c r="X351" i="13" s="1"/>
  <c r="W350" i="13"/>
  <c r="V350" i="13"/>
  <c r="U350" i="13"/>
  <c r="U351" i="13" s="1"/>
  <c r="T350" i="13"/>
  <c r="T351" i="13" s="1"/>
  <c r="S350" i="13"/>
  <c r="R350" i="13"/>
  <c r="Q350" i="13"/>
  <c r="Q351" i="13" s="1"/>
  <c r="H350" i="13"/>
  <c r="G350" i="13"/>
  <c r="F350" i="13"/>
  <c r="E350" i="13"/>
  <c r="D350" i="13"/>
  <c r="C350" i="13"/>
  <c r="AA349" i="13"/>
  <c r="M349" i="13"/>
  <c r="AA347" i="13"/>
  <c r="M347" i="13"/>
  <c r="I344" i="13"/>
  <c r="X343" i="13"/>
  <c r="W343" i="13"/>
  <c r="W344" i="13" s="1"/>
  <c r="V343" i="13"/>
  <c r="V344" i="13" s="1"/>
  <c r="U343" i="13"/>
  <c r="T343" i="13"/>
  <c r="S343" i="13"/>
  <c r="S344" i="13" s="1"/>
  <c r="R343" i="13"/>
  <c r="R344" i="13" s="1"/>
  <c r="Q343" i="13"/>
  <c r="H343" i="13"/>
  <c r="G343" i="13"/>
  <c r="F343" i="13"/>
  <c r="E343" i="13"/>
  <c r="D343" i="13"/>
  <c r="C343" i="13"/>
  <c r="AA342" i="13"/>
  <c r="AA341" i="13"/>
  <c r="AA340" i="13"/>
  <c r="M340" i="13"/>
  <c r="AA339" i="13"/>
  <c r="M339" i="13"/>
  <c r="J326" i="13"/>
  <c r="X325" i="13"/>
  <c r="W325" i="13"/>
  <c r="V325" i="13"/>
  <c r="U325" i="13"/>
  <c r="T325" i="13"/>
  <c r="S325" i="13"/>
  <c r="R325" i="13"/>
  <c r="Q325" i="13"/>
  <c r="I325" i="13"/>
  <c r="H325" i="13"/>
  <c r="G325" i="13"/>
  <c r="F325" i="13"/>
  <c r="E325" i="13"/>
  <c r="D325" i="13"/>
  <c r="C325" i="13"/>
  <c r="AA323" i="13"/>
  <c r="M323" i="13"/>
  <c r="AA322" i="13"/>
  <c r="M322" i="13"/>
  <c r="AA321" i="13"/>
  <c r="M321" i="13"/>
  <c r="X317" i="13"/>
  <c r="X318" i="13" s="1"/>
  <c r="W317" i="13"/>
  <c r="V317" i="13"/>
  <c r="U317" i="13"/>
  <c r="U318" i="13" s="1"/>
  <c r="T317" i="13"/>
  <c r="T318" i="13" s="1"/>
  <c r="S317" i="13"/>
  <c r="R317" i="13"/>
  <c r="Q317" i="13"/>
  <c r="Q318" i="13" s="1"/>
  <c r="J317" i="13"/>
  <c r="I317" i="13"/>
  <c r="H317" i="13"/>
  <c r="H318" i="13" s="1"/>
  <c r="G317" i="13"/>
  <c r="G318" i="13" s="1"/>
  <c r="F317" i="13"/>
  <c r="E317" i="13"/>
  <c r="D317" i="13"/>
  <c r="D318" i="13" s="1"/>
  <c r="C317" i="13"/>
  <c r="C318" i="13" s="1"/>
  <c r="AA316" i="13"/>
  <c r="M316" i="13"/>
  <c r="AA314" i="13"/>
  <c r="M314" i="13"/>
  <c r="AA313" i="13"/>
  <c r="M313" i="13"/>
  <c r="AA312" i="13"/>
  <c r="M312" i="13"/>
  <c r="X308" i="13"/>
  <c r="W308" i="13"/>
  <c r="V308" i="13"/>
  <c r="V309" i="13" s="1"/>
  <c r="U308" i="13"/>
  <c r="U309" i="13" s="1"/>
  <c r="T308" i="13"/>
  <c r="S308" i="13"/>
  <c r="R308" i="13"/>
  <c r="R309" i="13" s="1"/>
  <c r="Q308" i="13"/>
  <c r="Q309" i="13" s="1"/>
  <c r="J308" i="13"/>
  <c r="I308" i="13"/>
  <c r="I309" i="13" s="1"/>
  <c r="H308" i="13"/>
  <c r="H309" i="13" s="1"/>
  <c r="G308" i="13"/>
  <c r="F308" i="13"/>
  <c r="E308" i="13"/>
  <c r="E309" i="13" s="1"/>
  <c r="D308" i="13"/>
  <c r="D309" i="13" s="1"/>
  <c r="C308" i="13"/>
  <c r="AA307" i="13"/>
  <c r="M307" i="13"/>
  <c r="AA306" i="13"/>
  <c r="M306" i="13"/>
  <c r="AA305" i="13"/>
  <c r="M305" i="13"/>
  <c r="X301" i="13"/>
  <c r="X302" i="13" s="1"/>
  <c r="W301" i="13"/>
  <c r="V301" i="13"/>
  <c r="U301" i="13"/>
  <c r="U302" i="13" s="1"/>
  <c r="T301" i="13"/>
  <c r="T302" i="13" s="1"/>
  <c r="S301" i="13"/>
  <c r="R301" i="13"/>
  <c r="Q301" i="13"/>
  <c r="Q302" i="13" s="1"/>
  <c r="J301" i="13"/>
  <c r="I301" i="13"/>
  <c r="H301" i="13"/>
  <c r="H302" i="13" s="1"/>
  <c r="G301" i="13"/>
  <c r="G302" i="13" s="1"/>
  <c r="F301" i="13"/>
  <c r="E301" i="13"/>
  <c r="D301" i="13"/>
  <c r="D302" i="13" s="1"/>
  <c r="C301" i="13"/>
  <c r="C302" i="13" s="1"/>
  <c r="AA300" i="13"/>
  <c r="M300" i="13"/>
  <c r="AA299" i="13"/>
  <c r="M299" i="13"/>
  <c r="X295" i="13"/>
  <c r="X296" i="13" s="1"/>
  <c r="W295" i="13"/>
  <c r="V295" i="13"/>
  <c r="U295" i="13"/>
  <c r="U296" i="13" s="1"/>
  <c r="T295" i="13"/>
  <c r="T296" i="13" s="1"/>
  <c r="S295" i="13"/>
  <c r="R295" i="13"/>
  <c r="Q295" i="13"/>
  <c r="I295" i="13"/>
  <c r="I296" i="13" s="1"/>
  <c r="H295" i="13"/>
  <c r="H296" i="13" s="1"/>
  <c r="G295" i="13"/>
  <c r="G296" i="13" s="1"/>
  <c r="F295" i="13"/>
  <c r="F296" i="13" s="1"/>
  <c r="E295" i="13"/>
  <c r="E296" i="13" s="1"/>
  <c r="D295" i="13"/>
  <c r="D296" i="13" s="1"/>
  <c r="C295" i="13"/>
  <c r="C296" i="13" s="1"/>
  <c r="AA294" i="13"/>
  <c r="M294" i="13"/>
  <c r="AA293" i="13"/>
  <c r="M293" i="13"/>
  <c r="J290" i="13"/>
  <c r="W289" i="13"/>
  <c r="W290" i="13" s="1"/>
  <c r="V289" i="13"/>
  <c r="V290" i="13" s="1"/>
  <c r="U289" i="13"/>
  <c r="U290" i="13" s="1"/>
  <c r="T289" i="13"/>
  <c r="T290" i="13" s="1"/>
  <c r="S289" i="13"/>
  <c r="R289" i="13"/>
  <c r="R290" i="13" s="1"/>
  <c r="Q289" i="13"/>
  <c r="Q290" i="13" s="1"/>
  <c r="I289" i="13"/>
  <c r="H289" i="13"/>
  <c r="H290" i="13" s="1"/>
  <c r="G289" i="13"/>
  <c r="G290" i="13" s="1"/>
  <c r="F289" i="13"/>
  <c r="F290" i="13" s="1"/>
  <c r="E289" i="13"/>
  <c r="D289" i="13"/>
  <c r="D290" i="13" s="1"/>
  <c r="C289" i="13"/>
  <c r="C290" i="13" s="1"/>
  <c r="AA288" i="13"/>
  <c r="M288" i="13"/>
  <c r="AA287" i="13"/>
  <c r="M287" i="13"/>
  <c r="X269" i="13"/>
  <c r="W269" i="13"/>
  <c r="V269" i="13"/>
  <c r="V270" i="13" s="1"/>
  <c r="U269" i="13"/>
  <c r="U270" i="13" s="1"/>
  <c r="T269" i="13"/>
  <c r="S269" i="13"/>
  <c r="R269" i="13"/>
  <c r="R270" i="13" s="1"/>
  <c r="Q269" i="13"/>
  <c r="Q270" i="13" s="1"/>
  <c r="J269" i="13"/>
  <c r="I269" i="13"/>
  <c r="H269" i="13"/>
  <c r="G269" i="13"/>
  <c r="F269" i="13"/>
  <c r="E269" i="13"/>
  <c r="D269" i="13"/>
  <c r="C269" i="13"/>
  <c r="AA268" i="13"/>
  <c r="M268" i="13"/>
  <c r="X264" i="13"/>
  <c r="X265" i="13" s="1"/>
  <c r="W264" i="13"/>
  <c r="W265" i="13" s="1"/>
  <c r="V264" i="13"/>
  <c r="U264" i="13"/>
  <c r="T264" i="13"/>
  <c r="T265" i="13" s="1"/>
  <c r="S264" i="13"/>
  <c r="S265" i="13" s="1"/>
  <c r="Q264" i="13"/>
  <c r="J264" i="13"/>
  <c r="J265" i="13" s="1"/>
  <c r="I264" i="13"/>
  <c r="H264" i="13"/>
  <c r="G264" i="13"/>
  <c r="G265" i="13" s="1"/>
  <c r="F264" i="13"/>
  <c r="F265" i="13" s="1"/>
  <c r="E264" i="13"/>
  <c r="D264" i="13"/>
  <c r="C264" i="13"/>
  <c r="C265" i="13" s="1"/>
  <c r="AA263" i="13"/>
  <c r="M263" i="13"/>
  <c r="X260" i="13"/>
  <c r="V260" i="13"/>
  <c r="U260" i="13"/>
  <c r="W260" i="13"/>
  <c r="T259" i="13"/>
  <c r="T260" i="13" s="1"/>
  <c r="S259" i="13"/>
  <c r="R259" i="13"/>
  <c r="Q259" i="13"/>
  <c r="Q260" i="13" s="1"/>
  <c r="J259" i="13"/>
  <c r="I259" i="13"/>
  <c r="H259" i="13"/>
  <c r="G259" i="13"/>
  <c r="G260" i="13" s="1"/>
  <c r="F259" i="13"/>
  <c r="E259" i="13"/>
  <c r="E260" i="13" s="1"/>
  <c r="D259" i="13"/>
  <c r="D260" i="13" s="1"/>
  <c r="C259" i="13"/>
  <c r="C260" i="13" s="1"/>
  <c r="AA258" i="13"/>
  <c r="M258" i="13"/>
  <c r="X254" i="13"/>
  <c r="W254" i="13"/>
  <c r="W255" i="13" s="1"/>
  <c r="V254" i="13"/>
  <c r="V255" i="13" s="1"/>
  <c r="U254" i="13"/>
  <c r="T254" i="13"/>
  <c r="S254" i="13"/>
  <c r="S255" i="13" s="1"/>
  <c r="R254" i="13"/>
  <c r="R255" i="13" s="1"/>
  <c r="Q254" i="13"/>
  <c r="J254" i="13"/>
  <c r="J255" i="13" s="1"/>
  <c r="I254" i="13"/>
  <c r="I255" i="13" s="1"/>
  <c r="H254" i="13"/>
  <c r="G254" i="13"/>
  <c r="F254" i="13"/>
  <c r="F255" i="13" s="1"/>
  <c r="E254" i="13"/>
  <c r="E255" i="13" s="1"/>
  <c r="D254" i="13"/>
  <c r="C254" i="13"/>
  <c r="AA253" i="13"/>
  <c r="M253" i="13"/>
  <c r="AA252" i="13"/>
  <c r="M252" i="13"/>
  <c r="J249" i="13"/>
  <c r="I249" i="13"/>
  <c r="H249" i="13"/>
  <c r="X248" i="13"/>
  <c r="W248" i="13"/>
  <c r="W249" i="13" s="1"/>
  <c r="V248" i="13"/>
  <c r="V249" i="13" s="1"/>
  <c r="U248" i="13"/>
  <c r="T248" i="13"/>
  <c r="S248" i="13"/>
  <c r="S249" i="13" s="1"/>
  <c r="R248" i="13"/>
  <c r="R249" i="13" s="1"/>
  <c r="Q248" i="13"/>
  <c r="G248" i="13"/>
  <c r="F248" i="13"/>
  <c r="F249" i="13" s="1"/>
  <c r="E248" i="13"/>
  <c r="D248" i="13"/>
  <c r="C248" i="13"/>
  <c r="AA247" i="13"/>
  <c r="M247" i="13"/>
  <c r="AA246" i="13"/>
  <c r="M246" i="13"/>
  <c r="AA245" i="13"/>
  <c r="M245" i="13"/>
  <c r="X241" i="13"/>
  <c r="W241" i="13"/>
  <c r="V241" i="13"/>
  <c r="V242" i="13" s="1"/>
  <c r="U241" i="13"/>
  <c r="U242" i="13" s="1"/>
  <c r="T241" i="13"/>
  <c r="S241" i="13"/>
  <c r="R241" i="13"/>
  <c r="R242" i="13" s="1"/>
  <c r="Q241" i="13"/>
  <c r="Q242" i="13" s="1"/>
  <c r="J241" i="13"/>
  <c r="I241" i="13"/>
  <c r="I242" i="13" s="1"/>
  <c r="H241" i="13"/>
  <c r="H242" i="13" s="1"/>
  <c r="G241" i="13"/>
  <c r="F241" i="13"/>
  <c r="E241" i="13"/>
  <c r="E242" i="13" s="1"/>
  <c r="D241" i="13"/>
  <c r="D242" i="13" s="1"/>
  <c r="C241" i="13"/>
  <c r="AA240" i="13"/>
  <c r="M240" i="13"/>
  <c r="AA239" i="13"/>
  <c r="M239" i="13"/>
  <c r="AA238" i="13"/>
  <c r="M238" i="13"/>
  <c r="J190" i="13"/>
  <c r="I190" i="13"/>
  <c r="H190" i="13"/>
  <c r="G190" i="13"/>
  <c r="F190" i="13"/>
  <c r="E190" i="13"/>
  <c r="D190" i="13"/>
  <c r="C190" i="13"/>
  <c r="AA189" i="13"/>
  <c r="M189" i="13"/>
  <c r="X185" i="13"/>
  <c r="W185" i="13"/>
  <c r="W186" i="13" s="1"/>
  <c r="V185" i="13"/>
  <c r="V186" i="13" s="1"/>
  <c r="U185" i="13"/>
  <c r="T185" i="13"/>
  <c r="S185" i="13"/>
  <c r="S186" i="13" s="1"/>
  <c r="R185" i="13"/>
  <c r="R186" i="13" s="1"/>
  <c r="Q185" i="13"/>
  <c r="J185" i="13"/>
  <c r="J186" i="13" s="1"/>
  <c r="I185" i="13"/>
  <c r="I186" i="13" s="1"/>
  <c r="H185" i="13"/>
  <c r="G185" i="13"/>
  <c r="F185" i="13"/>
  <c r="F186" i="13" s="1"/>
  <c r="E185" i="13"/>
  <c r="E186" i="13" s="1"/>
  <c r="D185" i="13"/>
  <c r="C185" i="13"/>
  <c r="AA183" i="13"/>
  <c r="M183" i="13"/>
  <c r="AA182" i="13"/>
  <c r="M182" i="13"/>
  <c r="AA180" i="13"/>
  <c r="M180" i="13"/>
  <c r="X177" i="13"/>
  <c r="W177" i="13"/>
  <c r="V177" i="13"/>
  <c r="U177" i="13"/>
  <c r="T177" i="13"/>
  <c r="S177" i="13"/>
  <c r="R177" i="13"/>
  <c r="Q177" i="13"/>
  <c r="J176" i="13"/>
  <c r="J177" i="13" s="1"/>
  <c r="I176" i="13"/>
  <c r="H176" i="13"/>
  <c r="G176" i="13"/>
  <c r="G177" i="13" s="1"/>
  <c r="F176" i="13"/>
  <c r="F177" i="13" s="1"/>
  <c r="E176" i="13"/>
  <c r="D176" i="13"/>
  <c r="C176" i="13"/>
  <c r="C177" i="13" s="1"/>
  <c r="AA173" i="13"/>
  <c r="M173" i="13"/>
  <c r="AA172" i="13"/>
  <c r="AA171" i="13"/>
  <c r="M171" i="13"/>
  <c r="AA170" i="13"/>
  <c r="M170" i="13"/>
  <c r="AA169" i="13"/>
  <c r="M169" i="13"/>
  <c r="X165" i="13"/>
  <c r="X166" i="13" s="1"/>
  <c r="W165" i="13"/>
  <c r="V165" i="13"/>
  <c r="U165" i="13"/>
  <c r="U166" i="13" s="1"/>
  <c r="T165" i="13"/>
  <c r="T166" i="13" s="1"/>
  <c r="S165" i="13"/>
  <c r="R165" i="13"/>
  <c r="Q165" i="13"/>
  <c r="J165" i="13"/>
  <c r="I165" i="13"/>
  <c r="H165" i="13"/>
  <c r="H166" i="13" s="1"/>
  <c r="G165" i="13"/>
  <c r="F165" i="13"/>
  <c r="E165" i="13"/>
  <c r="D165" i="13"/>
  <c r="D166" i="13" s="1"/>
  <c r="C165" i="13"/>
  <c r="AA164" i="13"/>
  <c r="M164" i="13"/>
  <c r="AA163" i="13"/>
  <c r="M163" i="13"/>
  <c r="X159" i="13"/>
  <c r="X160" i="13" s="1"/>
  <c r="W159" i="13"/>
  <c r="V159" i="13"/>
  <c r="V160" i="13" s="1"/>
  <c r="U159" i="13"/>
  <c r="U160" i="13" s="1"/>
  <c r="T159" i="13"/>
  <c r="T160" i="13" s="1"/>
  <c r="S159" i="13"/>
  <c r="R159" i="13"/>
  <c r="R160" i="13" s="1"/>
  <c r="Q159" i="13"/>
  <c r="Q160" i="13" s="1"/>
  <c r="J159" i="13"/>
  <c r="I159" i="13"/>
  <c r="I160" i="13" s="1"/>
  <c r="H159" i="13"/>
  <c r="H160" i="13" s="1"/>
  <c r="G159" i="13"/>
  <c r="F159" i="13"/>
  <c r="E159" i="13"/>
  <c r="E160" i="13" s="1"/>
  <c r="D159" i="13"/>
  <c r="D160" i="13" s="1"/>
  <c r="C159" i="13"/>
  <c r="AA158" i="13"/>
  <c r="M158" i="13"/>
  <c r="AA157" i="13"/>
  <c r="M157" i="13"/>
  <c r="X153" i="13"/>
  <c r="W153" i="13"/>
  <c r="V153" i="13"/>
  <c r="U153" i="13"/>
  <c r="T153" i="13"/>
  <c r="S153" i="13"/>
  <c r="R153" i="13"/>
  <c r="Q153" i="13"/>
  <c r="J153" i="13"/>
  <c r="I153" i="13"/>
  <c r="I154" i="13" s="1"/>
  <c r="H153" i="13"/>
  <c r="H154" i="13" s="1"/>
  <c r="G153" i="13"/>
  <c r="F153" i="13"/>
  <c r="E153" i="13"/>
  <c r="E154" i="13" s="1"/>
  <c r="D153" i="13"/>
  <c r="D154" i="13" s="1"/>
  <c r="C153" i="13"/>
  <c r="AA152" i="13"/>
  <c r="M152" i="13"/>
  <c r="X142" i="13"/>
  <c r="T138" i="13"/>
  <c r="S138" i="13"/>
  <c r="R138" i="13"/>
  <c r="J137" i="13"/>
  <c r="H137" i="13"/>
  <c r="G137" i="13"/>
  <c r="F137" i="13"/>
  <c r="E137" i="13"/>
  <c r="D137" i="13"/>
  <c r="C137" i="13"/>
  <c r="AA136" i="13"/>
  <c r="M136" i="13"/>
  <c r="AA135" i="13"/>
  <c r="M135" i="13"/>
  <c r="X131" i="13"/>
  <c r="X132" i="13" s="1"/>
  <c r="W131" i="13"/>
  <c r="W132" i="13" s="1"/>
  <c r="V131" i="13"/>
  <c r="U131" i="13"/>
  <c r="U132" i="13" s="1"/>
  <c r="T131" i="13"/>
  <c r="S131" i="13"/>
  <c r="S132" i="13" s="1"/>
  <c r="R131" i="13"/>
  <c r="Q131" i="13"/>
  <c r="Q132" i="13" s="1"/>
  <c r="J131" i="13"/>
  <c r="I131" i="13"/>
  <c r="H131" i="13"/>
  <c r="H132" i="13" s="1"/>
  <c r="G131" i="13"/>
  <c r="F131" i="13"/>
  <c r="E131" i="13"/>
  <c r="D131" i="13"/>
  <c r="D132" i="13" s="1"/>
  <c r="C131" i="13"/>
  <c r="AA130" i="13"/>
  <c r="M130" i="13"/>
  <c r="AA129" i="13"/>
  <c r="M129" i="13"/>
  <c r="J126" i="13"/>
  <c r="X125" i="13"/>
  <c r="W125" i="13"/>
  <c r="W126" i="13" s="1"/>
  <c r="V125" i="13"/>
  <c r="V126" i="13" s="1"/>
  <c r="U125" i="13"/>
  <c r="U126" i="13" s="1"/>
  <c r="T125" i="13"/>
  <c r="S125" i="13"/>
  <c r="S126" i="13" s="1"/>
  <c r="R125" i="13"/>
  <c r="Q125" i="13"/>
  <c r="Q126" i="13" s="1"/>
  <c r="I125" i="13"/>
  <c r="I126" i="13" s="1"/>
  <c r="H125" i="13"/>
  <c r="G125" i="13"/>
  <c r="G126" i="13" s="1"/>
  <c r="F125" i="13"/>
  <c r="F126" i="13" s="1"/>
  <c r="E125" i="13"/>
  <c r="E126" i="13" s="1"/>
  <c r="D125" i="13"/>
  <c r="C125" i="13"/>
  <c r="AA124" i="13"/>
  <c r="M124" i="13"/>
  <c r="AA123" i="13"/>
  <c r="M123" i="13"/>
  <c r="X119" i="13"/>
  <c r="W119" i="13"/>
  <c r="W120" i="13" s="1"/>
  <c r="V119" i="13"/>
  <c r="V120" i="13" s="1"/>
  <c r="U119" i="13"/>
  <c r="T119" i="13"/>
  <c r="S119" i="13"/>
  <c r="S120" i="13" s="1"/>
  <c r="R119" i="13"/>
  <c r="R120" i="13" s="1"/>
  <c r="Q119" i="13"/>
  <c r="Q120" i="13" s="1"/>
  <c r="J119" i="13"/>
  <c r="I119" i="13"/>
  <c r="I120" i="13" s="1"/>
  <c r="H119" i="13"/>
  <c r="H120" i="13" s="1"/>
  <c r="G119" i="13"/>
  <c r="F119" i="13"/>
  <c r="F120" i="13" s="1"/>
  <c r="E119" i="13"/>
  <c r="E120" i="13" s="1"/>
  <c r="D119" i="13"/>
  <c r="D120" i="13" s="1"/>
  <c r="C119" i="13"/>
  <c r="AA118" i="13"/>
  <c r="M118" i="13"/>
  <c r="AA117" i="13"/>
  <c r="M117" i="13"/>
  <c r="X113" i="13"/>
  <c r="X114" i="13" s="1"/>
  <c r="W113" i="13"/>
  <c r="W114" i="13" s="1"/>
  <c r="V113" i="13"/>
  <c r="V114" i="13" s="1"/>
  <c r="U113" i="13"/>
  <c r="T113" i="13"/>
  <c r="T114" i="13" s="1"/>
  <c r="S113" i="13"/>
  <c r="S114" i="13" s="1"/>
  <c r="R113" i="13"/>
  <c r="R114" i="13" s="1"/>
  <c r="Q113" i="13"/>
  <c r="L113" i="13"/>
  <c r="J113" i="13"/>
  <c r="J114" i="13" s="1"/>
  <c r="I113" i="13"/>
  <c r="H113" i="13"/>
  <c r="G113" i="13"/>
  <c r="G114" i="13" s="1"/>
  <c r="F113" i="13"/>
  <c r="E113" i="13"/>
  <c r="D113" i="13"/>
  <c r="C113" i="13"/>
  <c r="C114" i="13" s="1"/>
  <c r="AA112" i="13"/>
  <c r="M112" i="13"/>
  <c r="AA111" i="13"/>
  <c r="M111" i="13"/>
  <c r="X107" i="13"/>
  <c r="X108" i="13" s="1"/>
  <c r="W107" i="13"/>
  <c r="W108" i="13" s="1"/>
  <c r="V107" i="13"/>
  <c r="V108" i="13" s="1"/>
  <c r="U107" i="13"/>
  <c r="T107" i="13"/>
  <c r="T108" i="13" s="1"/>
  <c r="S107" i="13"/>
  <c r="S108" i="13" s="1"/>
  <c r="R107" i="13"/>
  <c r="R108" i="13" s="1"/>
  <c r="Q107" i="13"/>
  <c r="I107" i="13"/>
  <c r="I108" i="13" s="1"/>
  <c r="H107" i="13"/>
  <c r="H108" i="13" s="1"/>
  <c r="G107" i="13"/>
  <c r="F107" i="13"/>
  <c r="F108" i="13" s="1"/>
  <c r="E107" i="13"/>
  <c r="E108" i="13" s="1"/>
  <c r="D107" i="13"/>
  <c r="D108" i="13" s="1"/>
  <c r="C107" i="13"/>
  <c r="AA106" i="13"/>
  <c r="M106" i="13"/>
  <c r="J90" i="13"/>
  <c r="I90" i="13"/>
  <c r="H90" i="13"/>
  <c r="G90" i="13"/>
  <c r="F90" i="13"/>
  <c r="E90" i="13"/>
  <c r="D90" i="13"/>
  <c r="C90" i="13"/>
  <c r="AA90" i="13"/>
  <c r="Q91" i="13" s="1"/>
  <c r="AA88" i="13"/>
  <c r="AA87" i="13"/>
  <c r="X83" i="13"/>
  <c r="W83" i="13"/>
  <c r="V83" i="13"/>
  <c r="U83" i="13"/>
  <c r="T83" i="13"/>
  <c r="S83" i="13"/>
  <c r="R83" i="13"/>
  <c r="Q83" i="13"/>
  <c r="J83" i="13"/>
  <c r="I83" i="13"/>
  <c r="H83" i="13"/>
  <c r="H84" i="13" s="1"/>
  <c r="G83" i="13"/>
  <c r="G84" i="13" s="1"/>
  <c r="F83" i="13"/>
  <c r="E83" i="13"/>
  <c r="D83" i="13"/>
  <c r="D84" i="13" s="1"/>
  <c r="C83" i="13"/>
  <c r="C84" i="13" s="1"/>
  <c r="AA82" i="13"/>
  <c r="M82" i="13"/>
  <c r="AA81" i="13"/>
  <c r="M81" i="13"/>
  <c r="AA80" i="13"/>
  <c r="M80" i="13"/>
  <c r="AA79" i="13"/>
  <c r="M79" i="13"/>
  <c r="X75" i="13"/>
  <c r="X76" i="13" s="1"/>
  <c r="W75" i="13"/>
  <c r="V75" i="13"/>
  <c r="U75" i="13"/>
  <c r="U76" i="13" s="1"/>
  <c r="T75" i="13"/>
  <c r="T76" i="13" s="1"/>
  <c r="S75" i="13"/>
  <c r="R75" i="13"/>
  <c r="Q75" i="13"/>
  <c r="J75" i="13"/>
  <c r="I75" i="13"/>
  <c r="H75" i="13"/>
  <c r="H76" i="13" s="1"/>
  <c r="G75" i="13"/>
  <c r="G76" i="13" s="1"/>
  <c r="F75" i="13"/>
  <c r="E75" i="13"/>
  <c r="D75" i="13"/>
  <c r="D76" i="13" s="1"/>
  <c r="C75" i="13"/>
  <c r="AA74" i="13"/>
  <c r="M74" i="13"/>
  <c r="AA73" i="13"/>
  <c r="M73" i="13"/>
  <c r="AA72" i="13"/>
  <c r="M72" i="13"/>
  <c r="X68" i="13"/>
  <c r="W68" i="13"/>
  <c r="W69" i="13" s="1"/>
  <c r="V68" i="13"/>
  <c r="V69" i="13" s="1"/>
  <c r="U68" i="13"/>
  <c r="T68" i="13"/>
  <c r="S68" i="13"/>
  <c r="S69" i="13" s="1"/>
  <c r="R68" i="13"/>
  <c r="R69" i="13" s="1"/>
  <c r="Q68" i="13"/>
  <c r="J68" i="13"/>
  <c r="J69" i="13" s="1"/>
  <c r="I68" i="13"/>
  <c r="I69" i="13" s="1"/>
  <c r="H68" i="13"/>
  <c r="G68" i="13"/>
  <c r="F68" i="13"/>
  <c r="F69" i="13" s="1"/>
  <c r="E68" i="13"/>
  <c r="E69" i="13" s="1"/>
  <c r="D68" i="13"/>
  <c r="C68" i="13"/>
  <c r="AA67" i="13"/>
  <c r="M67" i="13"/>
  <c r="AA66" i="13"/>
  <c r="M66" i="13"/>
  <c r="AA65" i="13"/>
  <c r="M65" i="13"/>
  <c r="X61" i="13"/>
  <c r="X62" i="13" s="1"/>
  <c r="W61" i="13"/>
  <c r="V61" i="13"/>
  <c r="U61" i="13"/>
  <c r="U62" i="13" s="1"/>
  <c r="T61" i="13"/>
  <c r="T62" i="13" s="1"/>
  <c r="S61" i="13"/>
  <c r="R61" i="13"/>
  <c r="Q61" i="13"/>
  <c r="J61" i="13"/>
  <c r="I61" i="13"/>
  <c r="H61" i="13"/>
  <c r="H62" i="13" s="1"/>
  <c r="G61" i="13"/>
  <c r="G62" i="13" s="1"/>
  <c r="F61" i="13"/>
  <c r="E61" i="13"/>
  <c r="D61" i="13"/>
  <c r="D62" i="13" s="1"/>
  <c r="C61" i="13"/>
  <c r="AA60" i="13"/>
  <c r="M60" i="13"/>
  <c r="AA59" i="13"/>
  <c r="M59" i="13"/>
  <c r="AA58" i="13"/>
  <c r="M58" i="13"/>
  <c r="AA57" i="13"/>
  <c r="M57" i="13"/>
  <c r="X53" i="13"/>
  <c r="X54" i="13" s="1"/>
  <c r="W53" i="13"/>
  <c r="V53" i="13"/>
  <c r="U53" i="13"/>
  <c r="U54" i="13" s="1"/>
  <c r="T53" i="13"/>
  <c r="T54" i="13" s="1"/>
  <c r="S53" i="13"/>
  <c r="R53" i="13"/>
  <c r="Q53" i="13"/>
  <c r="Q54" i="13" s="1"/>
  <c r="J53" i="13"/>
  <c r="I53" i="13"/>
  <c r="H53" i="13"/>
  <c r="G53" i="13"/>
  <c r="G54" i="13" s="1"/>
  <c r="F53" i="13"/>
  <c r="E53" i="13"/>
  <c r="D53" i="13"/>
  <c r="D54" i="13" s="1"/>
  <c r="C53" i="13"/>
  <c r="C54" i="13" s="1"/>
  <c r="AA52" i="13"/>
  <c r="M52" i="13"/>
  <c r="AA51" i="13"/>
  <c r="M51" i="13"/>
  <c r="AA50" i="13"/>
  <c r="M50" i="13"/>
  <c r="X35" i="13"/>
  <c r="X36" i="13" s="1"/>
  <c r="W35" i="13"/>
  <c r="W36" i="13" s="1"/>
  <c r="V35" i="13"/>
  <c r="V36" i="13" s="1"/>
  <c r="U35" i="13"/>
  <c r="T35" i="13"/>
  <c r="T36" i="13" s="1"/>
  <c r="S35" i="13"/>
  <c r="S36" i="13" s="1"/>
  <c r="R35" i="13"/>
  <c r="R36" i="13" s="1"/>
  <c r="Q35" i="13"/>
  <c r="J35" i="13"/>
  <c r="I35" i="13"/>
  <c r="I36" i="13" s="1"/>
  <c r="H35" i="13"/>
  <c r="H36" i="13" s="1"/>
  <c r="G35" i="13"/>
  <c r="F35" i="13"/>
  <c r="E35" i="13"/>
  <c r="E36" i="13" s="1"/>
  <c r="D35" i="13"/>
  <c r="C35" i="13"/>
  <c r="AA34" i="13"/>
  <c r="M34" i="13"/>
  <c r="AA33" i="13"/>
  <c r="M33" i="13"/>
  <c r="X29" i="13"/>
  <c r="X30" i="13" s="1"/>
  <c r="W29" i="13"/>
  <c r="V29" i="13"/>
  <c r="V30" i="13" s="1"/>
  <c r="U29" i="13"/>
  <c r="U30" i="13" s="1"/>
  <c r="T29" i="13"/>
  <c r="T30" i="13" s="1"/>
  <c r="S29" i="13"/>
  <c r="R29" i="13"/>
  <c r="R30" i="13" s="1"/>
  <c r="Q29" i="13"/>
  <c r="Q30" i="13" s="1"/>
  <c r="J29" i="13"/>
  <c r="J30" i="13" s="1"/>
  <c r="I29" i="13"/>
  <c r="I30" i="13" s="1"/>
  <c r="H29" i="13"/>
  <c r="G29" i="13"/>
  <c r="F29" i="13"/>
  <c r="F30" i="13" s="1"/>
  <c r="E29" i="13"/>
  <c r="E30" i="13" s="1"/>
  <c r="D29" i="13"/>
  <c r="D30" i="13" s="1"/>
  <c r="C29" i="13"/>
  <c r="AA28" i="13"/>
  <c r="M28" i="13"/>
  <c r="AA27" i="13"/>
  <c r="M27" i="13"/>
  <c r="X23" i="13"/>
  <c r="X24" i="13" s="1"/>
  <c r="W23" i="13"/>
  <c r="W24" i="13" s="1"/>
  <c r="V23" i="13"/>
  <c r="V24" i="13" s="1"/>
  <c r="U23" i="13"/>
  <c r="T23" i="13"/>
  <c r="T24" i="13" s="1"/>
  <c r="S23" i="13"/>
  <c r="S24" i="13" s="1"/>
  <c r="R23" i="13"/>
  <c r="R24" i="13" s="1"/>
  <c r="Q23" i="13"/>
  <c r="J23" i="13"/>
  <c r="J24" i="13" s="1"/>
  <c r="I23" i="13"/>
  <c r="I24" i="13" s="1"/>
  <c r="H23" i="13"/>
  <c r="G23" i="13"/>
  <c r="G24" i="13" s="1"/>
  <c r="F23" i="13"/>
  <c r="F24" i="13" s="1"/>
  <c r="E23" i="13"/>
  <c r="E24" i="13" s="1"/>
  <c r="D23" i="13"/>
  <c r="C23" i="13"/>
  <c r="C24" i="13" s="1"/>
  <c r="AA22" i="13"/>
  <c r="AA21" i="13"/>
  <c r="M21" i="13"/>
  <c r="W18" i="13"/>
  <c r="V18" i="13"/>
  <c r="U18" i="13"/>
  <c r="T18" i="13"/>
  <c r="S18" i="13"/>
  <c r="R18" i="13"/>
  <c r="Q18" i="13"/>
  <c r="J18" i="13"/>
  <c r="I18" i="13"/>
  <c r="H18" i="13"/>
  <c r="G18" i="13"/>
  <c r="F18" i="13"/>
  <c r="E18" i="13"/>
  <c r="D18" i="13"/>
  <c r="C18" i="13"/>
  <c r="U17" i="13"/>
  <c r="T17" i="13"/>
  <c r="S17" i="13"/>
  <c r="R17" i="13"/>
  <c r="Q17" i="13"/>
  <c r="J17" i="13"/>
  <c r="H17" i="13"/>
  <c r="G17" i="13"/>
  <c r="F17" i="13"/>
  <c r="E17" i="13"/>
  <c r="D17" i="13"/>
  <c r="C17" i="13"/>
  <c r="AA16" i="13"/>
  <c r="M16" i="13"/>
  <c r="J20" i="13" s="1"/>
  <c r="X13" i="13"/>
  <c r="W13" i="13"/>
  <c r="V13" i="13"/>
  <c r="U13" i="13"/>
  <c r="T13" i="13"/>
  <c r="S13" i="13"/>
  <c r="R13" i="13"/>
  <c r="Q13" i="13"/>
  <c r="I13" i="13"/>
  <c r="H13" i="13"/>
  <c r="G13" i="13"/>
  <c r="F13" i="13"/>
  <c r="E13" i="13"/>
  <c r="D13" i="13"/>
  <c r="C13" i="13"/>
  <c r="X12" i="13"/>
  <c r="W12" i="13"/>
  <c r="V12" i="13"/>
  <c r="U12" i="13"/>
  <c r="T12" i="13"/>
  <c r="S12" i="13"/>
  <c r="R12" i="13"/>
  <c r="Q12" i="13"/>
  <c r="I12" i="13"/>
  <c r="H12" i="13"/>
  <c r="G12" i="13"/>
  <c r="F12" i="13"/>
  <c r="E12" i="13"/>
  <c r="D12" i="13"/>
  <c r="C12" i="13"/>
  <c r="AA11" i="13"/>
  <c r="R15" i="13" s="1"/>
  <c r="M11" i="13"/>
  <c r="H8" i="13"/>
  <c r="X7" i="13"/>
  <c r="W7" i="13"/>
  <c r="V7" i="13"/>
  <c r="U7" i="13"/>
  <c r="U8" i="13" s="1"/>
  <c r="T7" i="13"/>
  <c r="S7" i="13"/>
  <c r="R7" i="13"/>
  <c r="R8" i="13" s="1"/>
  <c r="Q7" i="13"/>
  <c r="I8" i="13"/>
  <c r="AA6" i="13"/>
  <c r="M6" i="13"/>
  <c r="AA5" i="13"/>
  <c r="M5" i="13"/>
  <c r="W20" i="13" l="1"/>
  <c r="X20" i="13"/>
  <c r="E96" i="13"/>
  <c r="E98" i="13" s="1"/>
  <c r="I96" i="13"/>
  <c r="I98" i="13" s="1"/>
  <c r="C96" i="13"/>
  <c r="C98" i="13" s="1"/>
  <c r="G96" i="13"/>
  <c r="G98" i="13" s="1"/>
  <c r="D96" i="13"/>
  <c r="H96" i="13"/>
  <c r="F96" i="13"/>
  <c r="J96" i="13"/>
  <c r="Q329" i="13"/>
  <c r="Q201" i="13"/>
  <c r="R93" i="13"/>
  <c r="R94" i="13" s="1"/>
  <c r="Q84" i="13"/>
  <c r="Q93" i="13"/>
  <c r="U84" i="13"/>
  <c r="U93" i="13"/>
  <c r="S326" i="13"/>
  <c r="S329" i="13"/>
  <c r="W326" i="13"/>
  <c r="W329" i="13"/>
  <c r="X326" i="13"/>
  <c r="X329" i="13"/>
  <c r="S93" i="13"/>
  <c r="W93" i="13"/>
  <c r="U329" i="13"/>
  <c r="V93" i="13"/>
  <c r="T326" i="13"/>
  <c r="T329" i="13"/>
  <c r="T84" i="13"/>
  <c r="T93" i="13"/>
  <c r="T94" i="13" s="1"/>
  <c r="X84" i="13"/>
  <c r="X93" i="13"/>
  <c r="X94" i="13" s="1"/>
  <c r="R329" i="13"/>
  <c r="V329" i="13"/>
  <c r="Q154" i="13"/>
  <c r="U154" i="13"/>
  <c r="H450" i="13"/>
  <c r="H451" i="13" s="1"/>
  <c r="R154" i="13"/>
  <c r="V154" i="13"/>
  <c r="G450" i="13"/>
  <c r="G451" i="13" s="1"/>
  <c r="C450" i="13"/>
  <c r="F450" i="13"/>
  <c r="D441" i="13"/>
  <c r="D450" i="13"/>
  <c r="I441" i="13"/>
  <c r="I450" i="13"/>
  <c r="E450" i="13"/>
  <c r="J450" i="13"/>
  <c r="C447" i="13"/>
  <c r="J447" i="13"/>
  <c r="D384" i="13"/>
  <c r="D385" i="13" s="1"/>
  <c r="H384" i="13"/>
  <c r="H385" i="13" s="1"/>
  <c r="F447" i="13"/>
  <c r="E384" i="13"/>
  <c r="F384" i="13"/>
  <c r="J384" i="13"/>
  <c r="I384" i="13"/>
  <c r="C384" i="13"/>
  <c r="G384" i="13"/>
  <c r="D381" i="13"/>
  <c r="C381" i="13"/>
  <c r="G381" i="13"/>
  <c r="H381" i="13"/>
  <c r="E381" i="13"/>
  <c r="F326" i="13"/>
  <c r="F330" i="13"/>
  <c r="G326" i="13"/>
  <c r="G330" i="13"/>
  <c r="E330" i="13"/>
  <c r="I330" i="13"/>
  <c r="C326" i="13"/>
  <c r="C330" i="13"/>
  <c r="J330" i="13"/>
  <c r="D330" i="13"/>
  <c r="H330" i="13"/>
  <c r="F199" i="13"/>
  <c r="F200" i="13" s="1"/>
  <c r="J199" i="13"/>
  <c r="J200" i="13" s="1"/>
  <c r="D270" i="13"/>
  <c r="D273" i="13"/>
  <c r="C191" i="13"/>
  <c r="C199" i="13"/>
  <c r="G191" i="13"/>
  <c r="G199" i="13"/>
  <c r="I270" i="13"/>
  <c r="I273" i="13"/>
  <c r="D191" i="13"/>
  <c r="D199" i="13"/>
  <c r="H191" i="13"/>
  <c r="H199" i="13"/>
  <c r="F273" i="13"/>
  <c r="J273" i="13"/>
  <c r="H270" i="13"/>
  <c r="H273" i="13"/>
  <c r="E270" i="13"/>
  <c r="E273" i="13"/>
  <c r="E274" i="13" s="1"/>
  <c r="E199" i="13"/>
  <c r="I199" i="13"/>
  <c r="C273" i="13"/>
  <c r="G273" i="13"/>
  <c r="I141" i="13"/>
  <c r="E138" i="13"/>
  <c r="E141" i="13"/>
  <c r="J138" i="13"/>
  <c r="J141" i="13"/>
  <c r="C138" i="13"/>
  <c r="C141" i="13"/>
  <c r="G138" i="13"/>
  <c r="G141" i="13"/>
  <c r="D141" i="13"/>
  <c r="D138" i="13"/>
  <c r="H141" i="13"/>
  <c r="H138" i="13"/>
  <c r="F138" i="13"/>
  <c r="F141" i="13"/>
  <c r="J93" i="13"/>
  <c r="C93" i="13"/>
  <c r="D93" i="13"/>
  <c r="H93" i="13"/>
  <c r="F93" i="13"/>
  <c r="G93" i="13"/>
  <c r="E93" i="13"/>
  <c r="I93" i="13"/>
  <c r="T39" i="13"/>
  <c r="T42" i="13" s="1"/>
  <c r="AA68" i="13"/>
  <c r="S71" i="13" s="1"/>
  <c r="AA53" i="13"/>
  <c r="X56" i="13" s="1"/>
  <c r="W39" i="13"/>
  <c r="W42" i="13" s="1"/>
  <c r="AA165" i="13"/>
  <c r="U168" i="13" s="1"/>
  <c r="S39" i="13"/>
  <c r="S42" i="13" s="1"/>
  <c r="D39" i="13"/>
  <c r="M53" i="13"/>
  <c r="G56" i="13" s="1"/>
  <c r="M248" i="13"/>
  <c r="F251" i="13" s="1"/>
  <c r="AA446" i="13"/>
  <c r="T449" i="13" s="1"/>
  <c r="Q39" i="13"/>
  <c r="J39" i="13"/>
  <c r="U39" i="13"/>
  <c r="R126" i="13"/>
  <c r="AA428" i="13"/>
  <c r="X431" i="13" s="1"/>
  <c r="Q429" i="13"/>
  <c r="C39" i="13"/>
  <c r="Q15" i="13"/>
  <c r="X15" i="13"/>
  <c r="V15" i="13"/>
  <c r="AA12" i="13"/>
  <c r="AA75" i="13"/>
  <c r="Q76" i="13"/>
  <c r="G39" i="13"/>
  <c r="X39" i="13"/>
  <c r="X42" i="13" s="1"/>
  <c r="X8" i="13"/>
  <c r="AA7" i="13"/>
  <c r="T10" i="13" s="1"/>
  <c r="Q8" i="13"/>
  <c r="T8" i="13"/>
  <c r="V20" i="13"/>
  <c r="U20" i="13"/>
  <c r="T20" i="13"/>
  <c r="S20" i="13"/>
  <c r="F39" i="13"/>
  <c r="AA113" i="13"/>
  <c r="V116" i="13" s="1"/>
  <c r="Q166" i="13"/>
  <c r="AA17" i="13"/>
  <c r="Q20" i="13" s="1"/>
  <c r="Q384" i="13"/>
  <c r="Q385" i="13" s="1"/>
  <c r="AA18" i="13"/>
  <c r="R19" i="13" s="1"/>
  <c r="AA61" i="13"/>
  <c r="U64" i="13" s="1"/>
  <c r="Q62" i="13"/>
  <c r="AA119" i="13"/>
  <c r="R122" i="13" s="1"/>
  <c r="AA241" i="13"/>
  <c r="S244" i="13" s="1"/>
  <c r="AA295" i="13"/>
  <c r="X298" i="13" s="1"/>
  <c r="Q296" i="13"/>
  <c r="AA308" i="13"/>
  <c r="R311" i="13" s="1"/>
  <c r="AA325" i="13"/>
  <c r="S328" i="13" s="1"/>
  <c r="AA434" i="13"/>
  <c r="Q437" i="13" s="1"/>
  <c r="I39" i="13"/>
  <c r="E39" i="13"/>
  <c r="AA13" i="13"/>
  <c r="AA125" i="13"/>
  <c r="X128" i="13" s="1"/>
  <c r="AA159" i="13"/>
  <c r="T162" i="13" s="1"/>
  <c r="AA259" i="13"/>
  <c r="X262" i="13" s="1"/>
  <c r="U450" i="13"/>
  <c r="U451" i="13" s="1"/>
  <c r="H39" i="13"/>
  <c r="M61" i="13"/>
  <c r="H64" i="13" s="1"/>
  <c r="M165" i="13"/>
  <c r="G168" i="13" s="1"/>
  <c r="M296" i="13"/>
  <c r="M17" i="13"/>
  <c r="D20" i="13"/>
  <c r="M13" i="13"/>
  <c r="C15" i="13"/>
  <c r="M446" i="13"/>
  <c r="C449" i="13" s="1"/>
  <c r="G447" i="13"/>
  <c r="M325" i="13"/>
  <c r="I328" i="13" s="1"/>
  <c r="M259" i="13"/>
  <c r="C262" i="13" s="1"/>
  <c r="C166" i="13"/>
  <c r="G166" i="13"/>
  <c r="F114" i="13"/>
  <c r="M113" i="13"/>
  <c r="D116" i="13" s="1"/>
  <c r="M90" i="13"/>
  <c r="E95" i="13" s="1"/>
  <c r="M75" i="13"/>
  <c r="H78" i="13" s="1"/>
  <c r="C76" i="13"/>
  <c r="C62" i="13"/>
  <c r="H54" i="13"/>
  <c r="F20" i="13"/>
  <c r="M18" i="13"/>
  <c r="D19" i="13" s="1"/>
  <c r="H20" i="13"/>
  <c r="C20" i="13"/>
  <c r="M12" i="13"/>
  <c r="G15" i="13" s="1"/>
  <c r="AA23" i="13"/>
  <c r="W26" i="13" s="1"/>
  <c r="G30" i="13"/>
  <c r="J54" i="13"/>
  <c r="Q69" i="13"/>
  <c r="S84" i="13"/>
  <c r="U114" i="13"/>
  <c r="C120" i="13"/>
  <c r="T120" i="13"/>
  <c r="T141" i="13"/>
  <c r="C154" i="13"/>
  <c r="G154" i="13"/>
  <c r="T154" i="13"/>
  <c r="X154" i="13"/>
  <c r="D186" i="13"/>
  <c r="M7" i="13"/>
  <c r="W15" i="13"/>
  <c r="S15" i="13"/>
  <c r="F8" i="13"/>
  <c r="J8" i="13"/>
  <c r="S8" i="13"/>
  <c r="W8" i="13"/>
  <c r="U15" i="13"/>
  <c r="I20" i="13"/>
  <c r="E20" i="13"/>
  <c r="G20" i="13"/>
  <c r="AA29" i="13"/>
  <c r="W32" i="13" s="1"/>
  <c r="H30" i="13"/>
  <c r="W30" i="13"/>
  <c r="C36" i="13"/>
  <c r="G36" i="13"/>
  <c r="M35" i="13"/>
  <c r="H38" i="13" s="1"/>
  <c r="R54" i="13"/>
  <c r="V54" i="13"/>
  <c r="S62" i="13"/>
  <c r="W62" i="13"/>
  <c r="S76" i="13"/>
  <c r="W76" i="13"/>
  <c r="M83" i="13"/>
  <c r="G86" i="13" s="1"/>
  <c r="U24" i="13"/>
  <c r="AA24" i="13" s="1"/>
  <c r="Q114" i="13"/>
  <c r="G120" i="13"/>
  <c r="R39" i="13"/>
  <c r="V39" i="13"/>
  <c r="M23" i="13"/>
  <c r="S30" i="13"/>
  <c r="AA35" i="13"/>
  <c r="R38" i="13" s="1"/>
  <c r="D36" i="13"/>
  <c r="Q36" i="13"/>
  <c r="E54" i="13"/>
  <c r="I54" i="13"/>
  <c r="S54" i="13"/>
  <c r="W54" i="13"/>
  <c r="F62" i="13"/>
  <c r="J62" i="13"/>
  <c r="F76" i="13"/>
  <c r="J76" i="13"/>
  <c r="AA83" i="13"/>
  <c r="V86" i="13" s="1"/>
  <c r="M125" i="13"/>
  <c r="D128" i="13" s="1"/>
  <c r="T126" i="13"/>
  <c r="X126" i="13"/>
  <c r="D255" i="13"/>
  <c r="H255" i="13"/>
  <c r="H24" i="13"/>
  <c r="C30" i="13"/>
  <c r="F54" i="13"/>
  <c r="U69" i="13"/>
  <c r="W84" i="13"/>
  <c r="M119" i="13"/>
  <c r="C122" i="13" s="1"/>
  <c r="X120" i="13"/>
  <c r="M153" i="13"/>
  <c r="G156" i="13" s="1"/>
  <c r="H186" i="13"/>
  <c r="V8" i="13"/>
  <c r="T15" i="13"/>
  <c r="D24" i="13"/>
  <c r="M29" i="13"/>
  <c r="I32" i="13" s="1"/>
  <c r="F36" i="13"/>
  <c r="J36" i="13"/>
  <c r="U36" i="13"/>
  <c r="D69" i="13"/>
  <c r="H69" i="13"/>
  <c r="F84" i="13"/>
  <c r="J84" i="13"/>
  <c r="M107" i="13"/>
  <c r="E114" i="13"/>
  <c r="I114" i="13"/>
  <c r="C132" i="13"/>
  <c r="G132" i="13"/>
  <c r="M131" i="13"/>
  <c r="T132" i="13"/>
  <c r="X141" i="13"/>
  <c r="R20" i="13"/>
  <c r="C108" i="13"/>
  <c r="G108" i="13"/>
  <c r="Q108" i="13"/>
  <c r="U108" i="13"/>
  <c r="D114" i="13"/>
  <c r="H114" i="13"/>
  <c r="U120" i="13"/>
  <c r="D126" i="13"/>
  <c r="H126" i="13"/>
  <c r="C126" i="13"/>
  <c r="E132" i="13"/>
  <c r="I132" i="13"/>
  <c r="R132" i="13"/>
  <c r="V132" i="13"/>
  <c r="M137" i="13"/>
  <c r="I140" i="13" s="1"/>
  <c r="W141" i="13"/>
  <c r="W138" i="13"/>
  <c r="S273" i="13"/>
  <c r="S270" i="13"/>
  <c r="W273" i="13"/>
  <c r="W270" i="13"/>
  <c r="M68" i="13"/>
  <c r="D71" i="13" s="1"/>
  <c r="F132" i="13"/>
  <c r="J132" i="13"/>
  <c r="S141" i="13"/>
  <c r="Q186" i="13"/>
  <c r="U186" i="13"/>
  <c r="U201" i="13"/>
  <c r="AA185" i="13"/>
  <c r="X188" i="13" s="1"/>
  <c r="F191" i="13"/>
  <c r="J191" i="13"/>
  <c r="F302" i="13"/>
  <c r="J302" i="13"/>
  <c r="E62" i="13"/>
  <c r="I62" i="13"/>
  <c r="R62" i="13"/>
  <c r="V62" i="13"/>
  <c r="C69" i="13"/>
  <c r="G69" i="13"/>
  <c r="T69" i="13"/>
  <c r="X69" i="13"/>
  <c r="E76" i="13"/>
  <c r="I76" i="13"/>
  <c r="R76" i="13"/>
  <c r="V76" i="13"/>
  <c r="E84" i="13"/>
  <c r="I84" i="13"/>
  <c r="R84" i="13"/>
  <c r="V84" i="13"/>
  <c r="AA107" i="13"/>
  <c r="U110" i="13" s="1"/>
  <c r="J120" i="13"/>
  <c r="AA131" i="13"/>
  <c r="V134" i="13" s="1"/>
  <c r="R141" i="13"/>
  <c r="AA137" i="13"/>
  <c r="V141" i="13"/>
  <c r="V138" i="13"/>
  <c r="AA153" i="13"/>
  <c r="X156" i="13" s="1"/>
  <c r="C242" i="13"/>
  <c r="G242" i="13"/>
  <c r="M241" i="13"/>
  <c r="T242" i="13"/>
  <c r="X242" i="13"/>
  <c r="X273" i="13"/>
  <c r="Q141" i="13"/>
  <c r="U141" i="13"/>
  <c r="Q138" i="13"/>
  <c r="U138" i="13"/>
  <c r="F154" i="13"/>
  <c r="J154" i="13"/>
  <c r="S154" i="13"/>
  <c r="W154" i="13"/>
  <c r="F160" i="13"/>
  <c r="J160" i="13"/>
  <c r="S160" i="13"/>
  <c r="W160" i="13"/>
  <c r="E166" i="13"/>
  <c r="I166" i="13"/>
  <c r="S166" i="13"/>
  <c r="W166" i="13"/>
  <c r="D177" i="13"/>
  <c r="H177" i="13"/>
  <c r="R201" i="13"/>
  <c r="V201" i="13"/>
  <c r="E249" i="13"/>
  <c r="F260" i="13"/>
  <c r="J260" i="13"/>
  <c r="D265" i="13"/>
  <c r="H265" i="13"/>
  <c r="R265" i="13"/>
  <c r="V265" i="13"/>
  <c r="F318" i="13"/>
  <c r="J318" i="13"/>
  <c r="D351" i="13"/>
  <c r="H351" i="13"/>
  <c r="S424" i="13"/>
  <c r="S450" i="13"/>
  <c r="W424" i="13"/>
  <c r="C160" i="13"/>
  <c r="G160" i="13"/>
  <c r="M159" i="13"/>
  <c r="F162" i="13" s="1"/>
  <c r="F166" i="13"/>
  <c r="J166" i="13"/>
  <c r="E177" i="13"/>
  <c r="I177" i="13"/>
  <c r="C186" i="13"/>
  <c r="G186" i="13"/>
  <c r="M185" i="13"/>
  <c r="H188" i="13" s="1"/>
  <c r="T201" i="13"/>
  <c r="T186" i="13"/>
  <c r="X201" i="13"/>
  <c r="X186" i="13"/>
  <c r="E191" i="13"/>
  <c r="I191" i="13"/>
  <c r="S201" i="13"/>
  <c r="W201" i="13"/>
  <c r="M254" i="13"/>
  <c r="H257" i="13" s="1"/>
  <c r="Q255" i="13"/>
  <c r="U255" i="13"/>
  <c r="AA254" i="13"/>
  <c r="F358" i="13"/>
  <c r="J358" i="13"/>
  <c r="R166" i="13"/>
  <c r="V166" i="13"/>
  <c r="M176" i="13"/>
  <c r="I179" i="13" s="1"/>
  <c r="AA177" i="13"/>
  <c r="AA176" i="13"/>
  <c r="M190" i="13"/>
  <c r="F198" i="13" s="1"/>
  <c r="Q249" i="13"/>
  <c r="U249" i="13"/>
  <c r="AA248" i="13"/>
  <c r="S260" i="13"/>
  <c r="Q273" i="13"/>
  <c r="F270" i="13"/>
  <c r="J270" i="13"/>
  <c r="S290" i="13"/>
  <c r="AA290" i="13" s="1"/>
  <c r="F242" i="13"/>
  <c r="J242" i="13"/>
  <c r="S242" i="13"/>
  <c r="W242" i="13"/>
  <c r="C249" i="13"/>
  <c r="G249" i="13"/>
  <c r="T249" i="13"/>
  <c r="X249" i="13"/>
  <c r="C255" i="13"/>
  <c r="G255" i="13"/>
  <c r="T255" i="13"/>
  <c r="X255" i="13"/>
  <c r="H260" i="13"/>
  <c r="E265" i="13"/>
  <c r="I265" i="13"/>
  <c r="C270" i="13"/>
  <c r="G270" i="13"/>
  <c r="M269" i="13"/>
  <c r="F272" i="13" s="1"/>
  <c r="T270" i="13"/>
  <c r="X270" i="13"/>
  <c r="E290" i="13"/>
  <c r="R296" i="13"/>
  <c r="V296" i="13"/>
  <c r="M301" i="13"/>
  <c r="E304" i="13" s="1"/>
  <c r="AA301" i="13"/>
  <c r="S304" i="13" s="1"/>
  <c r="M317" i="13"/>
  <c r="I320" i="13" s="1"/>
  <c r="AA317" i="13"/>
  <c r="V320" i="13" s="1"/>
  <c r="R326" i="13"/>
  <c r="V326" i="13"/>
  <c r="F381" i="13"/>
  <c r="J381" i="13"/>
  <c r="T384" i="13"/>
  <c r="D249" i="13"/>
  <c r="I260" i="13"/>
  <c r="R260" i="13"/>
  <c r="AA269" i="13"/>
  <c r="S272" i="13" s="1"/>
  <c r="T273" i="13"/>
  <c r="I290" i="13"/>
  <c r="C309" i="13"/>
  <c r="G309" i="13"/>
  <c r="M308" i="13"/>
  <c r="G311" i="13" s="1"/>
  <c r="T309" i="13"/>
  <c r="X309" i="13"/>
  <c r="D326" i="13"/>
  <c r="H326" i="13"/>
  <c r="Q344" i="13"/>
  <c r="U344" i="13"/>
  <c r="AA343" i="13"/>
  <c r="X346" i="13" s="1"/>
  <c r="E373" i="13"/>
  <c r="I373" i="13"/>
  <c r="D419" i="13"/>
  <c r="H419" i="13"/>
  <c r="S419" i="13"/>
  <c r="W419" i="13"/>
  <c r="Q450" i="13"/>
  <c r="M264" i="13"/>
  <c r="D267" i="13" s="1"/>
  <c r="Q265" i="13"/>
  <c r="U265" i="13"/>
  <c r="AA264" i="13"/>
  <c r="R273" i="13"/>
  <c r="V273" i="13"/>
  <c r="U273" i="13"/>
  <c r="S302" i="13"/>
  <c r="W302" i="13"/>
  <c r="S318" i="13"/>
  <c r="W318" i="13"/>
  <c r="F344" i="13"/>
  <c r="S351" i="13"/>
  <c r="W351" i="13"/>
  <c r="C366" i="13"/>
  <c r="G366" i="13"/>
  <c r="M365" i="13"/>
  <c r="J368" i="13" s="1"/>
  <c r="T366" i="13"/>
  <c r="X366" i="13"/>
  <c r="X384" i="13"/>
  <c r="W450" i="13"/>
  <c r="M289" i="13"/>
  <c r="H292" i="13" s="1"/>
  <c r="AA289" i="13"/>
  <c r="Q292" i="13" s="1"/>
  <c r="E302" i="13"/>
  <c r="I302" i="13"/>
  <c r="R302" i="13"/>
  <c r="V302" i="13"/>
  <c r="F309" i="13"/>
  <c r="J309" i="13"/>
  <c r="S309" i="13"/>
  <c r="W309" i="13"/>
  <c r="E318" i="13"/>
  <c r="I318" i="13"/>
  <c r="R318" i="13"/>
  <c r="V318" i="13"/>
  <c r="Q326" i="13"/>
  <c r="U326" i="13"/>
  <c r="C344" i="13"/>
  <c r="G344" i="13"/>
  <c r="T344" i="13"/>
  <c r="X344" i="13"/>
  <c r="E351" i="13"/>
  <c r="M350" i="13"/>
  <c r="H353" i="13" s="1"/>
  <c r="G351" i="13"/>
  <c r="M357" i="13"/>
  <c r="J360" i="13" s="1"/>
  <c r="AA357" i="13"/>
  <c r="R360" i="13" s="1"/>
  <c r="AA365" i="13"/>
  <c r="S368" i="13" s="1"/>
  <c r="M380" i="13"/>
  <c r="G383" i="13" s="1"/>
  <c r="AA380" i="13"/>
  <c r="U383" i="13" s="1"/>
  <c r="U384" i="13"/>
  <c r="D424" i="13"/>
  <c r="M424" i="13" s="1"/>
  <c r="M423" i="13"/>
  <c r="H426" i="13" s="1"/>
  <c r="E435" i="13"/>
  <c r="R435" i="13"/>
  <c r="F441" i="13"/>
  <c r="M440" i="13"/>
  <c r="E443" i="13" s="1"/>
  <c r="T441" i="13"/>
  <c r="X441" i="13"/>
  <c r="M295" i="13"/>
  <c r="C298" i="13" s="1"/>
  <c r="S296" i="13"/>
  <c r="W296" i="13"/>
  <c r="E326" i="13"/>
  <c r="I326" i="13"/>
  <c r="D344" i="13"/>
  <c r="H344" i="13"/>
  <c r="F351" i="13"/>
  <c r="AA350" i="13"/>
  <c r="V353" i="13" s="1"/>
  <c r="R358" i="13"/>
  <c r="V358" i="13"/>
  <c r="M372" i="13"/>
  <c r="H375" i="13" s="1"/>
  <c r="Q373" i="13"/>
  <c r="U373" i="13"/>
  <c r="AA372" i="13"/>
  <c r="V375" i="13" s="1"/>
  <c r="R384" i="13"/>
  <c r="R381" i="13"/>
  <c r="V384" i="13"/>
  <c r="V381" i="13"/>
  <c r="J429" i="13"/>
  <c r="M343" i="13"/>
  <c r="E344" i="13"/>
  <c r="R351" i="13"/>
  <c r="V351" i="13"/>
  <c r="C351" i="13"/>
  <c r="E358" i="13"/>
  <c r="I358" i="13"/>
  <c r="S358" i="13"/>
  <c r="W358" i="13"/>
  <c r="F366" i="13"/>
  <c r="J366" i="13"/>
  <c r="S366" i="13"/>
  <c r="W366" i="13"/>
  <c r="D373" i="13"/>
  <c r="H373" i="13"/>
  <c r="R373" i="13"/>
  <c r="V373" i="13"/>
  <c r="I381" i="13"/>
  <c r="S384" i="13"/>
  <c r="S381" i="13"/>
  <c r="W384" i="13"/>
  <c r="W381" i="13"/>
  <c r="X424" i="13"/>
  <c r="M428" i="13"/>
  <c r="E431" i="13" s="1"/>
  <c r="R429" i="13"/>
  <c r="V429" i="13"/>
  <c r="F435" i="13"/>
  <c r="AA440" i="13"/>
  <c r="S443" i="13" s="1"/>
  <c r="R450" i="13"/>
  <c r="R447" i="13"/>
  <c r="V450" i="13"/>
  <c r="V447" i="13"/>
  <c r="AA418" i="13"/>
  <c r="S421" i="13" s="1"/>
  <c r="E429" i="13"/>
  <c r="S429" i="13"/>
  <c r="W429" i="13"/>
  <c r="M434" i="13"/>
  <c r="J437" i="13" s="1"/>
  <c r="E441" i="13"/>
  <c r="H447" i="13"/>
  <c r="M464" i="13"/>
  <c r="G467" i="13" s="1"/>
  <c r="Q465" i="13"/>
  <c r="U465" i="13"/>
  <c r="AA464" i="13"/>
  <c r="T467" i="13" s="1"/>
  <c r="J441" i="13"/>
  <c r="S441" i="13"/>
  <c r="W441" i="13"/>
  <c r="T450" i="13"/>
  <c r="X450" i="13"/>
  <c r="D465" i="13"/>
  <c r="H465" i="13"/>
  <c r="D421" i="13"/>
  <c r="AA423" i="13"/>
  <c r="Q447" i="13"/>
  <c r="U447" i="13"/>
  <c r="C465" i="13"/>
  <c r="G465" i="13"/>
  <c r="T465" i="13"/>
  <c r="X465" i="13"/>
  <c r="T419" i="13"/>
  <c r="X419" i="13"/>
  <c r="J435" i="13"/>
  <c r="S435" i="13"/>
  <c r="C441" i="13"/>
  <c r="G441" i="13"/>
  <c r="E447" i="13"/>
  <c r="K14" i="8"/>
  <c r="L7" i="8"/>
  <c r="L8" i="8"/>
  <c r="L9" i="8"/>
  <c r="L10" i="8"/>
  <c r="L11" i="8"/>
  <c r="L12" i="8"/>
  <c r="L13" i="8"/>
  <c r="L6" i="8"/>
  <c r="U179" i="13" l="1"/>
  <c r="W179" i="13"/>
  <c r="R179" i="13"/>
  <c r="X179" i="13"/>
  <c r="V179" i="13"/>
  <c r="T179" i="13"/>
  <c r="Q179" i="13"/>
  <c r="S179" i="13"/>
  <c r="S140" i="13"/>
  <c r="X140" i="13"/>
  <c r="E41" i="13"/>
  <c r="H41" i="13"/>
  <c r="I41" i="13"/>
  <c r="F98" i="13"/>
  <c r="D98" i="13"/>
  <c r="F41" i="13"/>
  <c r="J98" i="13"/>
  <c r="H98" i="13"/>
  <c r="C41" i="13"/>
  <c r="D41" i="13"/>
  <c r="G41" i="13"/>
  <c r="J41" i="13"/>
  <c r="M96" i="13"/>
  <c r="H97" i="13" s="1"/>
  <c r="L14" i="8"/>
  <c r="Q42" i="13"/>
  <c r="AA329" i="13"/>
  <c r="AC331" i="13" s="1"/>
  <c r="W78" i="13"/>
  <c r="AA93" i="13"/>
  <c r="Q95" i="13" s="1"/>
  <c r="AA198" i="13"/>
  <c r="Q199" i="13" s="1"/>
  <c r="I110" i="13"/>
  <c r="J110" i="13"/>
  <c r="J451" i="13"/>
  <c r="D451" i="13"/>
  <c r="F451" i="13"/>
  <c r="E451" i="13"/>
  <c r="C451" i="13"/>
  <c r="I451" i="13"/>
  <c r="F385" i="13"/>
  <c r="E385" i="13"/>
  <c r="G385" i="13"/>
  <c r="I385" i="13"/>
  <c r="C385" i="13"/>
  <c r="J385" i="13"/>
  <c r="C331" i="13"/>
  <c r="H331" i="13"/>
  <c r="D331" i="13"/>
  <c r="I331" i="13"/>
  <c r="F331" i="13"/>
  <c r="G331" i="13"/>
  <c r="J331" i="13"/>
  <c r="E331" i="13"/>
  <c r="V244" i="13"/>
  <c r="J251" i="13"/>
  <c r="E200" i="13"/>
  <c r="H200" i="13"/>
  <c r="C200" i="13"/>
  <c r="M199" i="13"/>
  <c r="H201" i="13" s="1"/>
  <c r="G274" i="13"/>
  <c r="D251" i="13"/>
  <c r="C274" i="13"/>
  <c r="M273" i="13"/>
  <c r="E275" i="13" s="1"/>
  <c r="J274" i="13"/>
  <c r="D200" i="13"/>
  <c r="G200" i="13"/>
  <c r="D274" i="13"/>
  <c r="I274" i="13"/>
  <c r="I200" i="13"/>
  <c r="H274" i="13"/>
  <c r="F274" i="13"/>
  <c r="E140" i="13"/>
  <c r="T78" i="13"/>
  <c r="H328" i="13"/>
  <c r="W262" i="13"/>
  <c r="M138" i="13"/>
  <c r="C139" i="13" s="1"/>
  <c r="H140" i="13"/>
  <c r="D140" i="13"/>
  <c r="G140" i="13"/>
  <c r="J142" i="13"/>
  <c r="E142" i="13"/>
  <c r="S122" i="13"/>
  <c r="F142" i="13"/>
  <c r="D142" i="13"/>
  <c r="C142" i="13"/>
  <c r="M141" i="13"/>
  <c r="D143" i="13" s="1"/>
  <c r="R262" i="13"/>
  <c r="V32" i="13"/>
  <c r="F140" i="13"/>
  <c r="H142" i="13"/>
  <c r="G142" i="13"/>
  <c r="C140" i="13"/>
  <c r="J140" i="13"/>
  <c r="I142" i="13"/>
  <c r="Q449" i="13"/>
  <c r="S162" i="13"/>
  <c r="X168" i="13"/>
  <c r="U71" i="13"/>
  <c r="X71" i="13"/>
  <c r="F64" i="13"/>
  <c r="I95" i="13"/>
  <c r="D95" i="13"/>
  <c r="U449" i="13"/>
  <c r="R449" i="13"/>
  <c r="V71" i="13"/>
  <c r="I449" i="13"/>
  <c r="W449" i="13"/>
  <c r="H251" i="13"/>
  <c r="V168" i="13"/>
  <c r="U244" i="13"/>
  <c r="X162" i="13"/>
  <c r="S156" i="13"/>
  <c r="T71" i="13"/>
  <c r="E116" i="13"/>
  <c r="U56" i="13"/>
  <c r="F95" i="13"/>
  <c r="H95" i="13"/>
  <c r="J95" i="13"/>
  <c r="V449" i="13"/>
  <c r="R162" i="13"/>
  <c r="U162" i="13"/>
  <c r="Q56" i="13"/>
  <c r="Q71" i="13"/>
  <c r="G95" i="13"/>
  <c r="C95" i="13"/>
  <c r="W71" i="13"/>
  <c r="R71" i="13"/>
  <c r="M93" i="13"/>
  <c r="C94" i="13" s="1"/>
  <c r="W368" i="13"/>
  <c r="V437" i="13"/>
  <c r="T383" i="13"/>
  <c r="T431" i="13"/>
  <c r="W437" i="13"/>
  <c r="D64" i="13"/>
  <c r="J443" i="13"/>
  <c r="T188" i="13"/>
  <c r="C443" i="13"/>
  <c r="W328" i="13"/>
  <c r="R168" i="13"/>
  <c r="Q244" i="13"/>
  <c r="S168" i="13"/>
  <c r="W122" i="13"/>
  <c r="R86" i="13"/>
  <c r="S437" i="13"/>
  <c r="T437" i="13"/>
  <c r="S262" i="13"/>
  <c r="W38" i="13"/>
  <c r="W116" i="13"/>
  <c r="F443" i="13"/>
  <c r="X437" i="13"/>
  <c r="U311" i="13"/>
  <c r="Q122" i="13"/>
  <c r="S56" i="13"/>
  <c r="U262" i="13"/>
  <c r="S320" i="13"/>
  <c r="AA126" i="13"/>
  <c r="Q127" i="13" s="1"/>
  <c r="Q298" i="13"/>
  <c r="Q110" i="13"/>
  <c r="S78" i="13"/>
  <c r="X78" i="13"/>
  <c r="W443" i="13"/>
  <c r="S449" i="13"/>
  <c r="W360" i="13"/>
  <c r="U328" i="13"/>
  <c r="E320" i="13"/>
  <c r="AA260" i="13"/>
  <c r="Q261" i="13" s="1"/>
  <c r="R328" i="13"/>
  <c r="M290" i="13"/>
  <c r="C291" i="13" s="1"/>
  <c r="W162" i="13"/>
  <c r="J116" i="13"/>
  <c r="V78" i="13"/>
  <c r="Q78" i="13"/>
  <c r="Q262" i="13"/>
  <c r="T56" i="13"/>
  <c r="T328" i="13"/>
  <c r="R14" i="13"/>
  <c r="X449" i="13"/>
  <c r="J449" i="13"/>
  <c r="M419" i="13"/>
  <c r="C420" i="13" s="1"/>
  <c r="H449" i="13"/>
  <c r="V328" i="13"/>
  <c r="V162" i="13"/>
  <c r="T244" i="13"/>
  <c r="Q162" i="13"/>
  <c r="T86" i="13"/>
  <c r="R78" i="13"/>
  <c r="U78" i="13"/>
  <c r="W56" i="13"/>
  <c r="R56" i="13"/>
  <c r="E449" i="13"/>
  <c r="C425" i="13"/>
  <c r="AA265" i="13"/>
  <c r="Q266" i="13" s="1"/>
  <c r="R320" i="13"/>
  <c r="X122" i="13"/>
  <c r="V122" i="13"/>
  <c r="U116" i="13"/>
  <c r="F449" i="13"/>
  <c r="H383" i="13"/>
  <c r="R437" i="13"/>
  <c r="U437" i="13"/>
  <c r="V311" i="13"/>
  <c r="W311" i="13"/>
  <c r="T262" i="13"/>
  <c r="W168" i="13"/>
  <c r="I168" i="13"/>
  <c r="U188" i="13"/>
  <c r="Q168" i="13"/>
  <c r="X116" i="13"/>
  <c r="U122" i="13"/>
  <c r="G64" i="13"/>
  <c r="Q116" i="13"/>
  <c r="R25" i="13"/>
  <c r="V262" i="13"/>
  <c r="R116" i="13"/>
  <c r="V56" i="13"/>
  <c r="T122" i="13"/>
  <c r="U42" i="13"/>
  <c r="G251" i="13"/>
  <c r="G449" i="13"/>
  <c r="W421" i="13"/>
  <c r="T311" i="13"/>
  <c r="R304" i="13"/>
  <c r="I251" i="13"/>
  <c r="E426" i="13"/>
  <c r="AA358" i="13"/>
  <c r="Q359" i="13" s="1"/>
  <c r="Q311" i="13"/>
  <c r="X311" i="13"/>
  <c r="S311" i="13"/>
  <c r="C257" i="13"/>
  <c r="E251" i="13"/>
  <c r="T168" i="13"/>
  <c r="T116" i="13"/>
  <c r="S116" i="13"/>
  <c r="I86" i="13"/>
  <c r="E64" i="13"/>
  <c r="Q10" i="13"/>
  <c r="C251" i="13"/>
  <c r="W431" i="13"/>
  <c r="R421" i="13"/>
  <c r="AA351" i="13"/>
  <c r="Q352" i="13" s="1"/>
  <c r="E437" i="13"/>
  <c r="AA302" i="13"/>
  <c r="Q303" i="13" s="1"/>
  <c r="T292" i="13"/>
  <c r="X368" i="13"/>
  <c r="AA318" i="13"/>
  <c r="Q319" i="13" s="1"/>
  <c r="R292" i="13"/>
  <c r="AA84" i="13"/>
  <c r="Q85" i="13" s="1"/>
  <c r="AA76" i="13"/>
  <c r="Q77" i="13" s="1"/>
  <c r="AA62" i="13"/>
  <c r="Q63" i="13" s="1"/>
  <c r="J304" i="13"/>
  <c r="T110" i="13"/>
  <c r="V64" i="13"/>
  <c r="V110" i="13"/>
  <c r="J78" i="13"/>
  <c r="Q64" i="13"/>
  <c r="D56" i="13"/>
  <c r="E56" i="13"/>
  <c r="R10" i="13"/>
  <c r="AA120" i="13"/>
  <c r="Q121" i="13" s="1"/>
  <c r="J56" i="13"/>
  <c r="H56" i="13"/>
  <c r="G353" i="13"/>
  <c r="W134" i="13"/>
  <c r="U467" i="13"/>
  <c r="R431" i="13"/>
  <c r="X421" i="13"/>
  <c r="U431" i="13"/>
  <c r="U292" i="13"/>
  <c r="M381" i="13"/>
  <c r="C382" i="13" s="1"/>
  <c r="AA242" i="13"/>
  <c r="Q243" i="13" s="1"/>
  <c r="G257" i="13"/>
  <c r="AA424" i="13"/>
  <c r="Q425" i="13" s="1"/>
  <c r="F122" i="13"/>
  <c r="D78" i="13"/>
  <c r="S110" i="13"/>
  <c r="F56" i="13"/>
  <c r="T128" i="13"/>
  <c r="C56" i="13"/>
  <c r="U38" i="13"/>
  <c r="W110" i="13"/>
  <c r="T64" i="13"/>
  <c r="X10" i="13"/>
  <c r="H467" i="13"/>
  <c r="S431" i="13"/>
  <c r="X272" i="13"/>
  <c r="S134" i="13"/>
  <c r="W128" i="13"/>
  <c r="AA132" i="13"/>
  <c r="Q133" i="13" s="1"/>
  <c r="I56" i="13"/>
  <c r="X38" i="13"/>
  <c r="S10" i="13"/>
  <c r="AA441" i="13"/>
  <c r="Q442" i="13" s="1"/>
  <c r="D10" i="13"/>
  <c r="M39" i="13"/>
  <c r="E43" i="13" s="1"/>
  <c r="T443" i="13"/>
  <c r="AA419" i="13"/>
  <c r="Q420" i="13" s="1"/>
  <c r="AA166" i="13"/>
  <c r="Q167" i="13" s="1"/>
  <c r="T353" i="13"/>
  <c r="G116" i="13"/>
  <c r="R64" i="13"/>
  <c r="AA15" i="13"/>
  <c r="G78" i="13"/>
  <c r="X64" i="13"/>
  <c r="U298" i="13"/>
  <c r="S64" i="13"/>
  <c r="V431" i="13"/>
  <c r="Q431" i="13"/>
  <c r="AA366" i="13"/>
  <c r="Q367" i="13" s="1"/>
  <c r="AA381" i="13"/>
  <c r="Q382" i="13" s="1"/>
  <c r="U375" i="13"/>
  <c r="Q328" i="13"/>
  <c r="W320" i="13"/>
  <c r="G328" i="13"/>
  <c r="D328" i="13"/>
  <c r="S298" i="13"/>
  <c r="F328" i="13"/>
  <c r="AA296" i="13"/>
  <c r="Q297" i="13" s="1"/>
  <c r="T272" i="13"/>
  <c r="X328" i="13"/>
  <c r="Q291" i="13"/>
  <c r="W244" i="13"/>
  <c r="F168" i="13"/>
  <c r="AA160" i="13"/>
  <c r="Q161" i="13" s="1"/>
  <c r="X244" i="13"/>
  <c r="H168" i="13"/>
  <c r="C86" i="13"/>
  <c r="I116" i="13"/>
  <c r="W10" i="13"/>
  <c r="T298" i="13"/>
  <c r="AA54" i="13"/>
  <c r="Q55" i="13" s="1"/>
  <c r="AA8" i="13"/>
  <c r="Q9" i="13" s="1"/>
  <c r="U10" i="13"/>
  <c r="E328" i="13"/>
  <c r="R244" i="13"/>
  <c r="S353" i="13"/>
  <c r="V128" i="13"/>
  <c r="U128" i="13"/>
  <c r="R128" i="13"/>
  <c r="R375" i="13"/>
  <c r="AA435" i="13"/>
  <c r="Q436" i="13" s="1"/>
  <c r="AA344" i="13"/>
  <c r="Q345" i="13" s="1"/>
  <c r="W298" i="13"/>
  <c r="R298" i="13"/>
  <c r="S128" i="13"/>
  <c r="AA20" i="13"/>
  <c r="AA429" i="13"/>
  <c r="Q430" i="13" s="1"/>
  <c r="I360" i="13"/>
  <c r="M429" i="13"/>
  <c r="C430" i="13" s="1"/>
  <c r="AA309" i="13"/>
  <c r="Q310" i="13" s="1"/>
  <c r="C328" i="13"/>
  <c r="J328" i="13"/>
  <c r="V298" i="13"/>
  <c r="AA270" i="13"/>
  <c r="Q271" i="13" s="1"/>
  <c r="G262" i="13"/>
  <c r="J262" i="13"/>
  <c r="AA154" i="13"/>
  <c r="Q155" i="13" s="1"/>
  <c r="F156" i="13"/>
  <c r="Q128" i="13"/>
  <c r="M126" i="13"/>
  <c r="C127" i="13" s="1"/>
  <c r="M114" i="13"/>
  <c r="C115" i="13" s="1"/>
  <c r="F86" i="13"/>
  <c r="AA30" i="13"/>
  <c r="Q31" i="13" s="1"/>
  <c r="V10" i="13"/>
  <c r="E10" i="13"/>
  <c r="W64" i="13"/>
  <c r="D262" i="13"/>
  <c r="J168" i="13"/>
  <c r="C168" i="13"/>
  <c r="J64" i="13"/>
  <c r="E267" i="13"/>
  <c r="J320" i="13"/>
  <c r="M260" i="13"/>
  <c r="C261" i="13" s="1"/>
  <c r="E168" i="13"/>
  <c r="M84" i="13"/>
  <c r="C85" i="13" s="1"/>
  <c r="F353" i="13"/>
  <c r="E353" i="13"/>
  <c r="I304" i="13"/>
  <c r="G162" i="13"/>
  <c r="D353" i="13"/>
  <c r="F262" i="13"/>
  <c r="D168" i="13"/>
  <c r="C64" i="13"/>
  <c r="I64" i="13"/>
  <c r="J38" i="13"/>
  <c r="H32" i="13"/>
  <c r="G32" i="13"/>
  <c r="D14" i="13"/>
  <c r="I15" i="13"/>
  <c r="F15" i="13"/>
  <c r="M447" i="13"/>
  <c r="C448" i="13" s="1"/>
  <c r="D449" i="13"/>
  <c r="M435" i="13"/>
  <c r="C436" i="13" s="1"/>
  <c r="D426" i="13"/>
  <c r="G421" i="13"/>
  <c r="E421" i="13"/>
  <c r="H421" i="13"/>
  <c r="F421" i="13"/>
  <c r="D383" i="13"/>
  <c r="J383" i="13"/>
  <c r="M373" i="13"/>
  <c r="C374" i="13" s="1"/>
  <c r="M358" i="13"/>
  <c r="C359" i="13" s="1"/>
  <c r="C353" i="13"/>
  <c r="M326" i="13"/>
  <c r="C327" i="13" s="1"/>
  <c r="F320" i="13"/>
  <c r="M318" i="13"/>
  <c r="C319" i="13" s="1"/>
  <c r="M302" i="13"/>
  <c r="C303" i="13" s="1"/>
  <c r="C297" i="13"/>
  <c r="G298" i="13"/>
  <c r="F298" i="13"/>
  <c r="I298" i="13"/>
  <c r="M270" i="13"/>
  <c r="C271" i="13" s="1"/>
  <c r="M265" i="13"/>
  <c r="C266" i="13" s="1"/>
  <c r="E262" i="13"/>
  <c r="I262" i="13"/>
  <c r="H262" i="13"/>
  <c r="M242" i="13"/>
  <c r="C243" i="13" s="1"/>
  <c r="J198" i="13"/>
  <c r="I198" i="13"/>
  <c r="M191" i="13"/>
  <c r="C197" i="13" s="1"/>
  <c r="G188" i="13"/>
  <c r="M177" i="13"/>
  <c r="C178" i="13" s="1"/>
  <c r="D179" i="13"/>
  <c r="M166" i="13"/>
  <c r="C167" i="13" s="1"/>
  <c r="F116" i="13"/>
  <c r="C116" i="13"/>
  <c r="H116" i="13"/>
  <c r="F110" i="13"/>
  <c r="D110" i="13"/>
  <c r="G110" i="13"/>
  <c r="J86" i="13"/>
  <c r="M76" i="13"/>
  <c r="C77" i="13" s="1"/>
  <c r="F78" i="13"/>
  <c r="I78" i="13"/>
  <c r="C78" i="13"/>
  <c r="E78" i="13"/>
  <c r="M62" i="13"/>
  <c r="C63" i="13" s="1"/>
  <c r="M54" i="13"/>
  <c r="C55" i="13" s="1"/>
  <c r="F38" i="13"/>
  <c r="G38" i="13"/>
  <c r="C32" i="13"/>
  <c r="M24" i="13"/>
  <c r="D25" i="13" s="1"/>
  <c r="M20" i="13"/>
  <c r="D15" i="13"/>
  <c r="H15" i="13"/>
  <c r="E15" i="13"/>
  <c r="M8" i="13"/>
  <c r="Q426" i="13"/>
  <c r="V426" i="13"/>
  <c r="U426" i="13"/>
  <c r="R426" i="13"/>
  <c r="T451" i="13"/>
  <c r="F431" i="13"/>
  <c r="I431" i="13"/>
  <c r="G431" i="13"/>
  <c r="D431" i="13"/>
  <c r="H431" i="13"/>
  <c r="C431" i="13"/>
  <c r="S385" i="13"/>
  <c r="J431" i="13"/>
  <c r="G375" i="13"/>
  <c r="F375" i="13"/>
  <c r="C375" i="13"/>
  <c r="J375" i="13"/>
  <c r="X383" i="13"/>
  <c r="Q383" i="13"/>
  <c r="X360" i="13"/>
  <c r="U360" i="13"/>
  <c r="T360" i="13"/>
  <c r="Q360" i="13"/>
  <c r="J292" i="13"/>
  <c r="F292" i="13"/>
  <c r="AA384" i="13"/>
  <c r="Q386" i="13" s="1"/>
  <c r="D368" i="13"/>
  <c r="I368" i="13"/>
  <c r="H368" i="13"/>
  <c r="E368" i="13"/>
  <c r="C368" i="13"/>
  <c r="R274" i="13"/>
  <c r="E375" i="13"/>
  <c r="E292" i="13"/>
  <c r="V251" i="13"/>
  <c r="R251" i="13"/>
  <c r="S251" i="13"/>
  <c r="W251" i="13"/>
  <c r="Q251" i="13"/>
  <c r="AA255" i="13"/>
  <c r="Q256" i="13" s="1"/>
  <c r="W202" i="13"/>
  <c r="R202" i="13"/>
  <c r="T142" i="13"/>
  <c r="X274" i="13"/>
  <c r="U142" i="13"/>
  <c r="W274" i="13"/>
  <c r="H134" i="13"/>
  <c r="D134" i="13"/>
  <c r="M132" i="13"/>
  <c r="C133" i="13" s="1"/>
  <c r="U94" i="13"/>
  <c r="L128" i="13"/>
  <c r="I128" i="13"/>
  <c r="K128" i="13"/>
  <c r="J128" i="13"/>
  <c r="E128" i="13"/>
  <c r="G128" i="13"/>
  <c r="V42" i="13"/>
  <c r="C128" i="13"/>
  <c r="Q94" i="13"/>
  <c r="I467" i="13"/>
  <c r="E467" i="13"/>
  <c r="J467" i="13"/>
  <c r="F467" i="13"/>
  <c r="W385" i="13"/>
  <c r="I346" i="13"/>
  <c r="J346" i="13"/>
  <c r="R383" i="13"/>
  <c r="X353" i="13"/>
  <c r="Q353" i="13"/>
  <c r="D292" i="13"/>
  <c r="C360" i="13"/>
  <c r="H360" i="13"/>
  <c r="G360" i="13"/>
  <c r="D360" i="13"/>
  <c r="M344" i="13"/>
  <c r="C345" i="13" s="1"/>
  <c r="AA326" i="13"/>
  <c r="Q327" i="13" s="1"/>
  <c r="G292" i="13"/>
  <c r="W451" i="13"/>
  <c r="S267" i="13"/>
  <c r="X267" i="13"/>
  <c r="W267" i="13"/>
  <c r="T267" i="13"/>
  <c r="Q267" i="13"/>
  <c r="V346" i="13"/>
  <c r="R346" i="13"/>
  <c r="W346" i="13"/>
  <c r="S346" i="13"/>
  <c r="Q346" i="13"/>
  <c r="M309" i="13"/>
  <c r="C310" i="13" s="1"/>
  <c r="T346" i="13"/>
  <c r="X304" i="13"/>
  <c r="T304" i="13"/>
  <c r="U304" i="13"/>
  <c r="Q304" i="13"/>
  <c r="I272" i="13"/>
  <c r="H272" i="13"/>
  <c r="E272" i="13"/>
  <c r="D272" i="13"/>
  <c r="C272" i="13"/>
  <c r="Q274" i="13"/>
  <c r="AA273" i="13"/>
  <c r="R275" i="13" s="1"/>
  <c r="Q178" i="13"/>
  <c r="V257" i="13"/>
  <c r="R257" i="13"/>
  <c r="S257" i="13"/>
  <c r="W257" i="13"/>
  <c r="Q257" i="13"/>
  <c r="T202" i="13"/>
  <c r="M186" i="13"/>
  <c r="C187" i="13" s="1"/>
  <c r="S426" i="13"/>
  <c r="R267" i="13"/>
  <c r="AA141" i="13"/>
  <c r="Q143" i="13" s="1"/>
  <c r="X251" i="13"/>
  <c r="H244" i="13"/>
  <c r="D244" i="13"/>
  <c r="I244" i="13"/>
  <c r="E244" i="13"/>
  <c r="C244" i="13"/>
  <c r="V156" i="13"/>
  <c r="R156" i="13"/>
  <c r="Q156" i="13"/>
  <c r="U156" i="13"/>
  <c r="T140" i="13"/>
  <c r="U140" i="13"/>
  <c r="Q140" i="13"/>
  <c r="V188" i="13"/>
  <c r="R188" i="13"/>
  <c r="W188" i="13"/>
  <c r="S188" i="13"/>
  <c r="Q202" i="13"/>
  <c r="AA201" i="13"/>
  <c r="R203" i="13" s="1"/>
  <c r="F134" i="13"/>
  <c r="I71" i="13"/>
  <c r="E71" i="13"/>
  <c r="J71" i="13"/>
  <c r="F71" i="13"/>
  <c r="I134" i="13"/>
  <c r="AA108" i="13"/>
  <c r="Q109" i="13" s="1"/>
  <c r="W142" i="13"/>
  <c r="C71" i="13"/>
  <c r="F128" i="13"/>
  <c r="V94" i="13"/>
  <c r="F26" i="13"/>
  <c r="J26" i="13"/>
  <c r="I26" i="13"/>
  <c r="E26" i="13"/>
  <c r="G71" i="13"/>
  <c r="M36" i="13"/>
  <c r="C37" i="13" s="1"/>
  <c r="Z32" i="13"/>
  <c r="U32" i="13"/>
  <c r="T32" i="13"/>
  <c r="X32" i="13"/>
  <c r="Y32" i="13"/>
  <c r="M154" i="13"/>
  <c r="C155" i="13" s="1"/>
  <c r="V26" i="13"/>
  <c r="S26" i="13"/>
  <c r="R26" i="13"/>
  <c r="T26" i="13"/>
  <c r="S32" i="13"/>
  <c r="Q32" i="13"/>
  <c r="G10" i="13"/>
  <c r="M441" i="13"/>
  <c r="C442" i="13" s="1"/>
  <c r="J421" i="13"/>
  <c r="I421" i="13"/>
  <c r="D467" i="13"/>
  <c r="AA465" i="13"/>
  <c r="Q466" i="13" s="1"/>
  <c r="I437" i="13"/>
  <c r="C437" i="13"/>
  <c r="H437" i="13"/>
  <c r="G437" i="13"/>
  <c r="D437" i="13"/>
  <c r="R451" i="13"/>
  <c r="U443" i="13"/>
  <c r="Q443" i="13"/>
  <c r="V443" i="13"/>
  <c r="R443" i="13"/>
  <c r="X426" i="13"/>
  <c r="C421" i="13"/>
  <c r="D375" i="13"/>
  <c r="F368" i="13"/>
  <c r="S360" i="13"/>
  <c r="E360" i="13"/>
  <c r="V383" i="13"/>
  <c r="R385" i="13"/>
  <c r="AA373" i="13"/>
  <c r="Q374" i="13" s="1"/>
  <c r="V360" i="13"/>
  <c r="H443" i="13"/>
  <c r="D443" i="13"/>
  <c r="I443" i="13"/>
  <c r="C383" i="13"/>
  <c r="E383" i="13"/>
  <c r="C292" i="13"/>
  <c r="G368" i="13"/>
  <c r="W353" i="13"/>
  <c r="W304" i="13"/>
  <c r="U274" i="13"/>
  <c r="F267" i="13"/>
  <c r="C267" i="13"/>
  <c r="J267" i="13"/>
  <c r="G267" i="13"/>
  <c r="Q451" i="13"/>
  <c r="AA450" i="13"/>
  <c r="U452" i="13" s="1"/>
  <c r="I375" i="13"/>
  <c r="E346" i="13"/>
  <c r="H311" i="13"/>
  <c r="D311" i="13"/>
  <c r="I311" i="13"/>
  <c r="E311" i="13"/>
  <c r="C311" i="13"/>
  <c r="T274" i="13"/>
  <c r="F383" i="13"/>
  <c r="U353" i="13"/>
  <c r="H346" i="13"/>
  <c r="X320" i="13"/>
  <c r="T320" i="13"/>
  <c r="U320" i="13"/>
  <c r="Q320" i="13"/>
  <c r="J311" i="13"/>
  <c r="G304" i="13"/>
  <c r="C304" i="13"/>
  <c r="H304" i="13"/>
  <c r="D304" i="13"/>
  <c r="J272" i="13"/>
  <c r="U251" i="13"/>
  <c r="F179" i="13"/>
  <c r="J179" i="13"/>
  <c r="G179" i="13"/>
  <c r="C179" i="13"/>
  <c r="F360" i="13"/>
  <c r="J244" i="13"/>
  <c r="X202" i="13"/>
  <c r="I188" i="13"/>
  <c r="E188" i="13"/>
  <c r="J188" i="13"/>
  <c r="F188" i="13"/>
  <c r="C188" i="13"/>
  <c r="E179" i="13"/>
  <c r="M160" i="13"/>
  <c r="C161" i="13" s="1"/>
  <c r="W426" i="13"/>
  <c r="X257" i="13"/>
  <c r="V202" i="13"/>
  <c r="H179" i="13"/>
  <c r="G346" i="13"/>
  <c r="T251" i="13"/>
  <c r="R140" i="13"/>
  <c r="U134" i="13"/>
  <c r="Q134" i="13"/>
  <c r="X134" i="13"/>
  <c r="M69" i="13"/>
  <c r="C70" i="13" s="1"/>
  <c r="F304" i="13"/>
  <c r="U202" i="13"/>
  <c r="AA186" i="13"/>
  <c r="Q187" i="13" s="1"/>
  <c r="W140" i="13"/>
  <c r="R134" i="13"/>
  <c r="H128" i="13"/>
  <c r="T134" i="13"/>
  <c r="G134" i="13"/>
  <c r="H71" i="13"/>
  <c r="I156" i="13"/>
  <c r="E156" i="13"/>
  <c r="D156" i="13"/>
  <c r="H156" i="13"/>
  <c r="E122" i="13"/>
  <c r="I122" i="13"/>
  <c r="D122" i="13"/>
  <c r="Q26" i="13"/>
  <c r="R110" i="13"/>
  <c r="W94" i="13"/>
  <c r="Q86" i="13"/>
  <c r="U86" i="13"/>
  <c r="T38" i="13"/>
  <c r="S38" i="13"/>
  <c r="R32" i="13"/>
  <c r="R42" i="13"/>
  <c r="G122" i="13"/>
  <c r="E110" i="13"/>
  <c r="U26" i="13"/>
  <c r="X110" i="13"/>
  <c r="C110" i="13"/>
  <c r="H86" i="13"/>
  <c r="D86" i="13"/>
  <c r="E38" i="13"/>
  <c r="I38" i="13"/>
  <c r="C38" i="13"/>
  <c r="G26" i="13"/>
  <c r="D188" i="13"/>
  <c r="T156" i="13"/>
  <c r="C156" i="13"/>
  <c r="S86" i="13"/>
  <c r="AA69" i="13"/>
  <c r="Q70" i="13" s="1"/>
  <c r="V38" i="13"/>
  <c r="H26" i="13"/>
  <c r="X26" i="13"/>
  <c r="C10" i="13"/>
  <c r="AA39" i="13"/>
  <c r="Q43" i="13" s="1"/>
  <c r="J10" i="13"/>
  <c r="H10" i="13"/>
  <c r="C467" i="13"/>
  <c r="M467" i="13" s="1"/>
  <c r="M465" i="13"/>
  <c r="C466" i="13" s="1"/>
  <c r="AA447" i="13"/>
  <c r="Q448" i="13" s="1"/>
  <c r="X451" i="13"/>
  <c r="V467" i="13"/>
  <c r="R467" i="13"/>
  <c r="W467" i="13"/>
  <c r="S467" i="13"/>
  <c r="Q467" i="13"/>
  <c r="U421" i="13"/>
  <c r="Q421" i="13"/>
  <c r="N421" i="13" s="1"/>
  <c r="V421" i="13"/>
  <c r="X467" i="13"/>
  <c r="V451" i="13"/>
  <c r="G443" i="13"/>
  <c r="F437" i="13"/>
  <c r="T426" i="13"/>
  <c r="T421" i="13"/>
  <c r="S383" i="13"/>
  <c r="M351" i="13"/>
  <c r="C352" i="13" s="1"/>
  <c r="R353" i="13"/>
  <c r="V385" i="13"/>
  <c r="T375" i="13"/>
  <c r="S375" i="13"/>
  <c r="X375" i="13"/>
  <c r="W375" i="13"/>
  <c r="Q375" i="13"/>
  <c r="J298" i="13"/>
  <c r="D298" i="13"/>
  <c r="X443" i="13"/>
  <c r="G426" i="13"/>
  <c r="F426" i="13"/>
  <c r="C426" i="13"/>
  <c r="U385" i="13"/>
  <c r="Q368" i="13"/>
  <c r="V368" i="13"/>
  <c r="U368" i="13"/>
  <c r="R368" i="13"/>
  <c r="J353" i="13"/>
  <c r="I353" i="13"/>
  <c r="E298" i="13"/>
  <c r="X292" i="13"/>
  <c r="W292" i="13"/>
  <c r="X385" i="13"/>
  <c r="T368" i="13"/>
  <c r="M366" i="13"/>
  <c r="C367" i="13" s="1"/>
  <c r="V292" i="13"/>
  <c r="V274" i="13"/>
  <c r="U267" i="13"/>
  <c r="U346" i="13"/>
  <c r="V304" i="13"/>
  <c r="V272" i="13"/>
  <c r="U272" i="13"/>
  <c r="R272" i="13"/>
  <c r="Q272" i="13"/>
  <c r="T385" i="13"/>
  <c r="D346" i="13"/>
  <c r="G320" i="13"/>
  <c r="C320" i="13"/>
  <c r="H320" i="13"/>
  <c r="D320" i="13"/>
  <c r="F311" i="13"/>
  <c r="H298" i="13"/>
  <c r="I292" i="13"/>
  <c r="G272" i="13"/>
  <c r="I267" i="13"/>
  <c r="M255" i="13"/>
  <c r="C256" i="13" s="1"/>
  <c r="M249" i="13"/>
  <c r="C250" i="13" s="1"/>
  <c r="S292" i="13"/>
  <c r="AA249" i="13"/>
  <c r="Q250" i="13" s="1"/>
  <c r="G198" i="13"/>
  <c r="C198" i="13"/>
  <c r="H198" i="13"/>
  <c r="D198" i="13"/>
  <c r="F346" i="13"/>
  <c r="U257" i="13"/>
  <c r="I257" i="13"/>
  <c r="E257" i="13"/>
  <c r="F257" i="13"/>
  <c r="J257" i="13"/>
  <c r="F244" i="13"/>
  <c r="S202" i="13"/>
  <c r="E198" i="13"/>
  <c r="I162" i="13"/>
  <c r="E162" i="13"/>
  <c r="D162" i="13"/>
  <c r="H162" i="13"/>
  <c r="C162" i="13"/>
  <c r="S451" i="13"/>
  <c r="V267" i="13"/>
  <c r="H267" i="13"/>
  <c r="T257" i="13"/>
  <c r="J162" i="13"/>
  <c r="W156" i="13"/>
  <c r="J156" i="13"/>
  <c r="AA138" i="13"/>
  <c r="Q139" i="13" s="1"/>
  <c r="C346" i="13"/>
  <c r="G244" i="13"/>
  <c r="V140" i="13"/>
  <c r="Q142" i="13"/>
  <c r="Q188" i="13"/>
  <c r="R142" i="13"/>
  <c r="J134" i="13"/>
  <c r="W272" i="13"/>
  <c r="S274" i="13"/>
  <c r="V142" i="13"/>
  <c r="E134" i="13"/>
  <c r="M108" i="13"/>
  <c r="C109" i="13" s="1"/>
  <c r="C134" i="13"/>
  <c r="H122" i="13"/>
  <c r="X86" i="13"/>
  <c r="J32" i="13"/>
  <c r="E32" i="13"/>
  <c r="F32" i="13"/>
  <c r="W86" i="13"/>
  <c r="M30" i="13"/>
  <c r="C31" i="13" s="1"/>
  <c r="D257" i="13"/>
  <c r="J122" i="13"/>
  <c r="H110" i="13"/>
  <c r="S94" i="13"/>
  <c r="AA36" i="13"/>
  <c r="Q37" i="13" s="1"/>
  <c r="Q38" i="13"/>
  <c r="C26" i="13"/>
  <c r="I10" i="13"/>
  <c r="AA114" i="13"/>
  <c r="Q115" i="13" s="1"/>
  <c r="D26" i="13"/>
  <c r="S142" i="13"/>
  <c r="M120" i="13"/>
  <c r="C121" i="13" s="1"/>
  <c r="E86" i="13"/>
  <c r="D38" i="13"/>
  <c r="D32" i="13"/>
  <c r="F10" i="13"/>
  <c r="R418" i="11"/>
  <c r="Q418" i="11"/>
  <c r="P418" i="11"/>
  <c r="W335" i="11"/>
  <c r="P294" i="11"/>
  <c r="P334" i="11" s="1"/>
  <c r="P335" i="11" s="1"/>
  <c r="Q294" i="11"/>
  <c r="R294" i="11"/>
  <c r="S294" i="11"/>
  <c r="T294" i="11"/>
  <c r="U294" i="11"/>
  <c r="V294" i="11"/>
  <c r="P300" i="11"/>
  <c r="Q300" i="11"/>
  <c r="R300" i="11"/>
  <c r="S300" i="11"/>
  <c r="T300" i="11"/>
  <c r="U300" i="11"/>
  <c r="V300" i="11"/>
  <c r="W300" i="11"/>
  <c r="P306" i="11"/>
  <c r="Q306" i="11"/>
  <c r="R306" i="11"/>
  <c r="S306" i="11"/>
  <c r="T306" i="11"/>
  <c r="U306" i="11"/>
  <c r="V306" i="11"/>
  <c r="W306" i="11"/>
  <c r="P314" i="11"/>
  <c r="Q314" i="11"/>
  <c r="R314" i="11"/>
  <c r="S314" i="11"/>
  <c r="T314" i="11"/>
  <c r="U314" i="11"/>
  <c r="V314" i="11"/>
  <c r="W314" i="11"/>
  <c r="P323" i="11"/>
  <c r="Q323" i="11"/>
  <c r="R323" i="11"/>
  <c r="S323" i="11"/>
  <c r="T323" i="11"/>
  <c r="U323" i="11"/>
  <c r="V323" i="11"/>
  <c r="W323" i="11"/>
  <c r="P330" i="11"/>
  <c r="Q330" i="11"/>
  <c r="Q334" i="11" s="1"/>
  <c r="Q335" i="11" s="1"/>
  <c r="R330" i="11"/>
  <c r="S330" i="11"/>
  <c r="S334" i="11" s="1"/>
  <c r="S335" i="11" s="1"/>
  <c r="T330" i="11"/>
  <c r="U330" i="11"/>
  <c r="U334" i="11" s="1"/>
  <c r="U335" i="11" s="1"/>
  <c r="V330" i="11"/>
  <c r="W330" i="11"/>
  <c r="U202" i="11"/>
  <c r="V202" i="11"/>
  <c r="W202" i="11"/>
  <c r="T202" i="11"/>
  <c r="S202" i="11"/>
  <c r="R202" i="11"/>
  <c r="W149" i="11"/>
  <c r="P95" i="11"/>
  <c r="Q95" i="11"/>
  <c r="Q98" i="11" s="1"/>
  <c r="R95" i="11"/>
  <c r="S95" i="11"/>
  <c r="T95" i="11"/>
  <c r="U95" i="11"/>
  <c r="V95" i="11"/>
  <c r="W95" i="11"/>
  <c r="X39" i="11"/>
  <c r="P17" i="11"/>
  <c r="Q17" i="11"/>
  <c r="R17" i="11"/>
  <c r="S17" i="11"/>
  <c r="T17" i="11"/>
  <c r="N346" i="13" l="1"/>
  <c r="N360" i="13"/>
  <c r="AB304" i="13"/>
  <c r="N78" i="13"/>
  <c r="AA179" i="13"/>
  <c r="N353" i="13"/>
  <c r="N71" i="13"/>
  <c r="U98" i="11"/>
  <c r="T98" i="11"/>
  <c r="P98" i="11"/>
  <c r="W98" i="11"/>
  <c r="S98" i="11"/>
  <c r="V98" i="11"/>
  <c r="R98" i="11"/>
  <c r="F97" i="13"/>
  <c r="M98" i="13"/>
  <c r="E99" i="13" s="1"/>
  <c r="J43" i="13"/>
  <c r="D43" i="13"/>
  <c r="F43" i="13"/>
  <c r="H43" i="13"/>
  <c r="E97" i="13"/>
  <c r="C97" i="13"/>
  <c r="G97" i="13"/>
  <c r="I97" i="13"/>
  <c r="G43" i="13"/>
  <c r="C43" i="13"/>
  <c r="I43" i="13"/>
  <c r="Q330" i="13"/>
  <c r="M41" i="13"/>
  <c r="C42" i="13" s="1"/>
  <c r="J97" i="13"/>
  <c r="D97" i="13"/>
  <c r="X43" i="13"/>
  <c r="T43" i="13"/>
  <c r="R43" i="13"/>
  <c r="W43" i="13"/>
  <c r="S43" i="13"/>
  <c r="V43" i="13"/>
  <c r="U43" i="13"/>
  <c r="AA94" i="13"/>
  <c r="S330" i="13"/>
  <c r="R330" i="13"/>
  <c r="U330" i="13"/>
  <c r="W330" i="13"/>
  <c r="V330" i="13"/>
  <c r="T330" i="13"/>
  <c r="X330" i="13"/>
  <c r="Z95" i="13"/>
  <c r="V95" i="13"/>
  <c r="R95" i="13"/>
  <c r="Y95" i="13"/>
  <c r="X95" i="13"/>
  <c r="T95" i="13"/>
  <c r="AA95" i="13"/>
  <c r="W95" i="13"/>
  <c r="S95" i="13"/>
  <c r="U95" i="13"/>
  <c r="M267" i="13"/>
  <c r="M451" i="13"/>
  <c r="M421" i="13"/>
  <c r="M449" i="13"/>
  <c r="M426" i="13"/>
  <c r="M431" i="13"/>
  <c r="M384" i="13"/>
  <c r="M346" i="13"/>
  <c r="M330" i="13"/>
  <c r="I275" i="13"/>
  <c r="M274" i="13"/>
  <c r="D276" i="13" s="1"/>
  <c r="H275" i="13"/>
  <c r="J275" i="13"/>
  <c r="G201" i="13"/>
  <c r="C201" i="13"/>
  <c r="M298" i="13"/>
  <c r="M328" i="13"/>
  <c r="F201" i="13"/>
  <c r="J201" i="13"/>
  <c r="E201" i="13"/>
  <c r="F275" i="13"/>
  <c r="I201" i="13"/>
  <c r="D275" i="13"/>
  <c r="D201" i="13"/>
  <c r="C275" i="13"/>
  <c r="G275" i="13"/>
  <c r="M200" i="13"/>
  <c r="D202" i="13" s="1"/>
  <c r="M262" i="13"/>
  <c r="M251" i="13"/>
  <c r="M198" i="13"/>
  <c r="C143" i="13"/>
  <c r="I143" i="13"/>
  <c r="G143" i="13"/>
  <c r="E143" i="13"/>
  <c r="M443" i="13"/>
  <c r="M168" i="13"/>
  <c r="AA71" i="13"/>
  <c r="F143" i="13"/>
  <c r="M142" i="13"/>
  <c r="D144" i="13" s="1"/>
  <c r="J143" i="13"/>
  <c r="M140" i="13"/>
  <c r="H143" i="13"/>
  <c r="M95" i="13"/>
  <c r="T386" i="13"/>
  <c r="M122" i="13"/>
  <c r="M134" i="13"/>
  <c r="M116" i="13"/>
  <c r="W383" i="13"/>
  <c r="M71" i="13"/>
  <c r="M64" i="13"/>
  <c r="M56" i="13"/>
  <c r="M78" i="13"/>
  <c r="AA42" i="13"/>
  <c r="Q44" i="13" s="1"/>
  <c r="AA311" i="13"/>
  <c r="AA122" i="13"/>
  <c r="AA437" i="13"/>
  <c r="AA449" i="13"/>
  <c r="AA162" i="13"/>
  <c r="AA168" i="13"/>
  <c r="AA78" i="13"/>
  <c r="M257" i="13"/>
  <c r="AA116" i="13"/>
  <c r="AA431" i="13"/>
  <c r="AA56" i="13"/>
  <c r="AA262" i="13"/>
  <c r="V203" i="13"/>
  <c r="X203" i="13"/>
  <c r="I383" i="13"/>
  <c r="V275" i="13"/>
  <c r="S203" i="13"/>
  <c r="M353" i="13"/>
  <c r="M86" i="13"/>
  <c r="Q203" i="13"/>
  <c r="AA298" i="13"/>
  <c r="AA38" i="13"/>
  <c r="AA188" i="13"/>
  <c r="AA128" i="13"/>
  <c r="AA10" i="13"/>
  <c r="AA244" i="13"/>
  <c r="AA292" i="13"/>
  <c r="U203" i="13"/>
  <c r="T203" i="13"/>
  <c r="W203" i="13"/>
  <c r="AA64" i="13"/>
  <c r="AA426" i="13"/>
  <c r="AA328" i="13"/>
  <c r="AA110" i="13"/>
  <c r="AA202" i="13"/>
  <c r="Q204" i="13" s="1"/>
  <c r="AA86" i="13"/>
  <c r="AA385" i="13"/>
  <c r="Q387" i="13" s="1"/>
  <c r="AA267" i="13"/>
  <c r="C9" i="13"/>
  <c r="M15" i="13"/>
  <c r="M32" i="13"/>
  <c r="AA142" i="13"/>
  <c r="Q144" i="13" s="1"/>
  <c r="AA421" i="13"/>
  <c r="AA26" i="13"/>
  <c r="AA134" i="13"/>
  <c r="M188" i="13"/>
  <c r="M311" i="13"/>
  <c r="R452" i="13"/>
  <c r="AA353" i="13"/>
  <c r="X275" i="13"/>
  <c r="T143" i="13"/>
  <c r="W143" i="13"/>
  <c r="S452" i="13"/>
  <c r="AA272" i="13"/>
  <c r="AA368" i="13"/>
  <c r="V452" i="13"/>
  <c r="M110" i="13"/>
  <c r="AA320" i="13"/>
  <c r="AA451" i="13"/>
  <c r="Q453" i="13" s="1"/>
  <c r="M292" i="13"/>
  <c r="R386" i="13"/>
  <c r="AA443" i="13"/>
  <c r="M437" i="13"/>
  <c r="M244" i="13"/>
  <c r="AA274" i="13"/>
  <c r="Q276" i="13" s="1"/>
  <c r="M272" i="13"/>
  <c r="M128" i="13"/>
  <c r="V143" i="13"/>
  <c r="U143" i="13"/>
  <c r="AA251" i="13"/>
  <c r="M162" i="13"/>
  <c r="M320" i="13"/>
  <c r="U386" i="13"/>
  <c r="AA375" i="13"/>
  <c r="T471" i="13"/>
  <c r="AA467" i="13"/>
  <c r="M156" i="13"/>
  <c r="M38" i="13"/>
  <c r="M179" i="13"/>
  <c r="M304" i="13"/>
  <c r="AA32" i="13"/>
  <c r="X143" i="13"/>
  <c r="AA140" i="13"/>
  <c r="AA156" i="13"/>
  <c r="AA257" i="13"/>
  <c r="Q275" i="13"/>
  <c r="M360" i="13"/>
  <c r="W386" i="13"/>
  <c r="W275" i="13"/>
  <c r="M375" i="13"/>
  <c r="M26" i="13"/>
  <c r="S275" i="13"/>
  <c r="S143" i="13"/>
  <c r="R143" i="13"/>
  <c r="X386" i="13"/>
  <c r="V386" i="13"/>
  <c r="X452" i="13"/>
  <c r="M10" i="13"/>
  <c r="T275" i="13"/>
  <c r="Q452" i="13"/>
  <c r="U275" i="13"/>
  <c r="AA304" i="13"/>
  <c r="AA346" i="13"/>
  <c r="W452" i="13"/>
  <c r="M368" i="13"/>
  <c r="AA360" i="13"/>
  <c r="S386" i="13"/>
  <c r="T452" i="13"/>
  <c r="V334" i="11"/>
  <c r="V335" i="11" s="1"/>
  <c r="T334" i="11"/>
  <c r="T335" i="11" s="1"/>
  <c r="R334" i="11"/>
  <c r="R335" i="11" s="1"/>
  <c r="P348" i="11"/>
  <c r="Q348" i="11"/>
  <c r="R348" i="11"/>
  <c r="S348" i="11"/>
  <c r="T348" i="11"/>
  <c r="U348" i="11"/>
  <c r="V348" i="11"/>
  <c r="W348" i="11"/>
  <c r="W215" i="11"/>
  <c r="V132" i="11"/>
  <c r="V133" i="11" s="1"/>
  <c r="P67" i="11"/>
  <c r="Q67" i="11"/>
  <c r="R67" i="11"/>
  <c r="S67" i="11"/>
  <c r="T67" i="11"/>
  <c r="U67" i="11"/>
  <c r="V67" i="11"/>
  <c r="W67" i="11"/>
  <c r="V13" i="11"/>
  <c r="W13" i="11"/>
  <c r="Z335" i="11" l="1"/>
  <c r="Z98" i="11"/>
  <c r="R454" i="13"/>
  <c r="F44" i="13"/>
  <c r="M43" i="13"/>
  <c r="D100" i="13"/>
  <c r="M97" i="13"/>
  <c r="R277" i="13"/>
  <c r="AA43" i="13"/>
  <c r="R45" i="13"/>
  <c r="AA330" i="13"/>
  <c r="D145" i="13"/>
  <c r="M450" i="13"/>
  <c r="D386" i="13"/>
  <c r="H386" i="13"/>
  <c r="F386" i="13"/>
  <c r="G386" i="13"/>
  <c r="C386" i="13"/>
  <c r="E386" i="13"/>
  <c r="J386" i="13"/>
  <c r="I386" i="13"/>
  <c r="M385" i="13"/>
  <c r="D387" i="13" s="1"/>
  <c r="C332" i="13"/>
  <c r="F332" i="13"/>
  <c r="J332" i="13"/>
  <c r="D332" i="13"/>
  <c r="I332" i="13"/>
  <c r="G332" i="13"/>
  <c r="E332" i="13"/>
  <c r="H332" i="13"/>
  <c r="M331" i="13"/>
  <c r="D333" i="13" s="1"/>
  <c r="M201" i="13"/>
  <c r="M275" i="13"/>
  <c r="D277" i="13"/>
  <c r="D203" i="13"/>
  <c r="M143" i="13"/>
  <c r="R205" i="13"/>
  <c r="AA203" i="13"/>
  <c r="AA386" i="13"/>
  <c r="R388" i="13"/>
  <c r="AA143" i="13"/>
  <c r="R332" i="13"/>
  <c r="AA452" i="13"/>
  <c r="AA275" i="13"/>
  <c r="Z334" i="11"/>
  <c r="P337" i="11" s="1"/>
  <c r="P336" i="11"/>
  <c r="U336" i="11"/>
  <c r="Z67" i="11"/>
  <c r="W454" i="11"/>
  <c r="V454" i="11"/>
  <c r="U454" i="11"/>
  <c r="T454" i="11"/>
  <c r="S454" i="11"/>
  <c r="R454" i="11"/>
  <c r="Q454" i="11"/>
  <c r="P454" i="11"/>
  <c r="Z453" i="11"/>
  <c r="Z452" i="11"/>
  <c r="Z244" i="10"/>
  <c r="Z224" i="10"/>
  <c r="Z225" i="10"/>
  <c r="Z226" i="10"/>
  <c r="P227" i="10"/>
  <c r="P228" i="10" s="1"/>
  <c r="Q227" i="10"/>
  <c r="Q228" i="10" s="1"/>
  <c r="R227" i="10"/>
  <c r="R228" i="10" s="1"/>
  <c r="S227" i="10"/>
  <c r="S228" i="10" s="1"/>
  <c r="T227" i="10"/>
  <c r="T228" i="10" s="1"/>
  <c r="U227" i="10"/>
  <c r="U228" i="10" s="1"/>
  <c r="V227" i="10"/>
  <c r="V228" i="10" s="1"/>
  <c r="W227" i="10"/>
  <c r="W228" i="10" s="1"/>
  <c r="U152" i="10"/>
  <c r="U153" i="10" s="1"/>
  <c r="P152" i="10"/>
  <c r="P153" i="10" s="1"/>
  <c r="Q152" i="10"/>
  <c r="Q153" i="10" s="1"/>
  <c r="R152" i="10"/>
  <c r="R153" i="10" s="1"/>
  <c r="S152" i="10"/>
  <c r="S153" i="10" s="1"/>
  <c r="T152" i="10"/>
  <c r="T153" i="10" s="1"/>
  <c r="V152" i="10"/>
  <c r="V153" i="10" s="1"/>
  <c r="W152" i="10"/>
  <c r="W153" i="10" s="1"/>
  <c r="Z123" i="10"/>
  <c r="Z124" i="10"/>
  <c r="Z125" i="10"/>
  <c r="Z126" i="10"/>
  <c r="Z127" i="10"/>
  <c r="Z128" i="10"/>
  <c r="Z129" i="10"/>
  <c r="Z347" i="11"/>
  <c r="Z313" i="11"/>
  <c r="Z322" i="11"/>
  <c r="S336" i="11" l="1"/>
  <c r="Q336" i="11"/>
  <c r="T336" i="11"/>
  <c r="G452" i="13"/>
  <c r="H452" i="13"/>
  <c r="C452" i="13"/>
  <c r="J452" i="13"/>
  <c r="F452" i="13"/>
  <c r="D452" i="13"/>
  <c r="E452" i="13"/>
  <c r="I452" i="13"/>
  <c r="D388" i="13"/>
  <c r="D453" i="13"/>
  <c r="M386" i="13"/>
  <c r="M332" i="13"/>
  <c r="D334" i="13"/>
  <c r="W336" i="11"/>
  <c r="R336" i="11"/>
  <c r="Q338" i="11" s="1"/>
  <c r="V336" i="11"/>
  <c r="Z454" i="11"/>
  <c r="P457" i="11" s="1"/>
  <c r="Q455" i="11"/>
  <c r="S455" i="11"/>
  <c r="U455" i="11"/>
  <c r="W455" i="11"/>
  <c r="P455" i="11"/>
  <c r="R455" i="11"/>
  <c r="T455" i="11"/>
  <c r="V455" i="11"/>
  <c r="Z228" i="10"/>
  <c r="Z227" i="10"/>
  <c r="P84" i="10"/>
  <c r="Q84" i="10"/>
  <c r="Q85" i="10" s="1"/>
  <c r="R84" i="10"/>
  <c r="R85" i="10" s="1"/>
  <c r="S84" i="10"/>
  <c r="S85" i="10" s="1"/>
  <c r="T84" i="10"/>
  <c r="T85" i="10" s="1"/>
  <c r="U84" i="10"/>
  <c r="U85" i="10" s="1"/>
  <c r="V84" i="10"/>
  <c r="V85" i="10" s="1"/>
  <c r="W84" i="10"/>
  <c r="W85" i="10" s="1"/>
  <c r="Z82" i="10"/>
  <c r="Z360" i="11"/>
  <c r="P261" i="11"/>
  <c r="Q261" i="11"/>
  <c r="R261" i="11"/>
  <c r="S261" i="11"/>
  <c r="V261" i="11"/>
  <c r="Z369" i="11"/>
  <c r="Z362" i="11"/>
  <c r="Z346" i="11"/>
  <c r="Z336" i="11" l="1"/>
  <c r="M452" i="13"/>
  <c r="D454" i="13"/>
  <c r="P229" i="10"/>
  <c r="Z455" i="11"/>
  <c r="P456" i="11" s="1"/>
  <c r="W457" i="11"/>
  <c r="S457" i="11"/>
  <c r="V457" i="11"/>
  <c r="R457" i="11"/>
  <c r="U457" i="11"/>
  <c r="Q457" i="11"/>
  <c r="T457" i="11"/>
  <c r="Z321" i="11"/>
  <c r="Z213" i="11"/>
  <c r="V215" i="11"/>
  <c r="U215" i="11"/>
  <c r="T215" i="11"/>
  <c r="S215" i="11"/>
  <c r="R215" i="11"/>
  <c r="Z212" i="11"/>
  <c r="Z201" i="11"/>
  <c r="Z200" i="11"/>
  <c r="Z188" i="11"/>
  <c r="Z214" i="11"/>
  <c r="P215" i="11"/>
  <c r="Z199" i="11"/>
  <c r="P202" i="11"/>
  <c r="Z173" i="11"/>
  <c r="Z208" i="11"/>
  <c r="Z210" i="11"/>
  <c r="Z143" i="11"/>
  <c r="Z87" i="11"/>
  <c r="S461" i="11" l="1"/>
  <c r="Z457" i="11"/>
  <c r="Z56" i="10"/>
  <c r="Z44" i="10"/>
  <c r="M56" i="10"/>
  <c r="J14" i="8" l="1"/>
  <c r="Z103" i="10" l="1"/>
  <c r="M104" i="10"/>
  <c r="Z104" i="10"/>
  <c r="M105" i="10"/>
  <c r="M131" i="10" s="1"/>
  <c r="Z105" i="10"/>
  <c r="M106" i="10"/>
  <c r="Z106" i="10"/>
  <c r="M107" i="10"/>
  <c r="Z107" i="10"/>
  <c r="M108" i="10"/>
  <c r="Z108" i="10"/>
  <c r="M109" i="10"/>
  <c r="Z109" i="10"/>
  <c r="M110" i="10"/>
  <c r="Z110" i="10"/>
  <c r="M111" i="10"/>
  <c r="Z111" i="10"/>
  <c r="M112" i="10"/>
  <c r="Z112" i="10"/>
  <c r="M113" i="10"/>
  <c r="Z113" i="10"/>
  <c r="M114" i="10"/>
  <c r="Z114" i="10"/>
  <c r="M115" i="10"/>
  <c r="Z115" i="10"/>
  <c r="M116" i="10"/>
  <c r="Z116" i="10"/>
  <c r="M117" i="10"/>
  <c r="Z117" i="10"/>
  <c r="M118" i="10"/>
  <c r="Z118" i="10"/>
  <c r="M119" i="10"/>
  <c r="Z119" i="10"/>
  <c r="M120" i="10"/>
  <c r="Z120" i="10"/>
  <c r="M121" i="10"/>
  <c r="Z121" i="10"/>
  <c r="M122" i="10"/>
  <c r="Z122" i="10"/>
  <c r="M123" i="10"/>
  <c r="M124" i="10"/>
  <c r="C131" i="10"/>
  <c r="D131" i="10"/>
  <c r="E131" i="10"/>
  <c r="E132" i="10" s="1"/>
  <c r="F131" i="10"/>
  <c r="F132" i="10" s="1"/>
  <c r="G131" i="10"/>
  <c r="H131" i="10"/>
  <c r="I131" i="10"/>
  <c r="I132" i="10" s="1"/>
  <c r="J131" i="10"/>
  <c r="J132" i="10" s="1"/>
  <c r="L131" i="10"/>
  <c r="P131" i="10"/>
  <c r="Q131" i="10"/>
  <c r="Q132" i="10" s="1"/>
  <c r="R131" i="10"/>
  <c r="S131" i="10"/>
  <c r="S132" i="10" s="1"/>
  <c r="T131" i="10"/>
  <c r="T132" i="10" s="1"/>
  <c r="U131" i="10"/>
  <c r="U132" i="10" s="1"/>
  <c r="V131" i="10"/>
  <c r="W131" i="10"/>
  <c r="W132" i="10" s="1"/>
  <c r="C132" i="10"/>
  <c r="D132" i="10"/>
  <c r="G132" i="10"/>
  <c r="H132" i="10"/>
  <c r="P132" i="10"/>
  <c r="R132" i="10"/>
  <c r="V132" i="10"/>
  <c r="C134" i="10" l="1"/>
  <c r="L134" i="10"/>
  <c r="J134" i="10"/>
  <c r="I134" i="10"/>
  <c r="H134" i="10"/>
  <c r="G134" i="10"/>
  <c r="F134" i="10"/>
  <c r="E134" i="10"/>
  <c r="D134" i="10"/>
  <c r="Z131" i="10"/>
  <c r="R134" i="10" s="1"/>
  <c r="Z132" i="10"/>
  <c r="M132" i="10"/>
  <c r="C133" i="10" s="1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F6" i="8"/>
  <c r="J454" i="11"/>
  <c r="I454" i="11"/>
  <c r="H454" i="11"/>
  <c r="G454" i="11"/>
  <c r="F454" i="11"/>
  <c r="E454" i="11"/>
  <c r="D454" i="11"/>
  <c r="C454" i="11"/>
  <c r="M452" i="11"/>
  <c r="I431" i="11"/>
  <c r="D431" i="11"/>
  <c r="W430" i="11"/>
  <c r="V430" i="11"/>
  <c r="U430" i="11"/>
  <c r="T430" i="11"/>
  <c r="S430" i="11"/>
  <c r="R430" i="11"/>
  <c r="Q430" i="11"/>
  <c r="P430" i="11"/>
  <c r="J430" i="11"/>
  <c r="H430" i="11"/>
  <c r="G430" i="11"/>
  <c r="F430" i="11"/>
  <c r="E430" i="11"/>
  <c r="C430" i="11"/>
  <c r="Z429" i="11"/>
  <c r="M429" i="11"/>
  <c r="Z428" i="11"/>
  <c r="Z430" i="11" s="1"/>
  <c r="M428" i="11"/>
  <c r="H425" i="11"/>
  <c r="W424" i="11"/>
  <c r="V424" i="11"/>
  <c r="U424" i="11"/>
  <c r="T424" i="11"/>
  <c r="S424" i="11"/>
  <c r="R424" i="11"/>
  <c r="Q424" i="11"/>
  <c r="P424" i="11"/>
  <c r="J424" i="11"/>
  <c r="I424" i="11"/>
  <c r="G424" i="11"/>
  <c r="F424" i="11"/>
  <c r="E424" i="11"/>
  <c r="D424" i="11"/>
  <c r="C424" i="11"/>
  <c r="Z423" i="11"/>
  <c r="M423" i="11"/>
  <c r="Z422" i="11"/>
  <c r="M422" i="11"/>
  <c r="I419" i="11"/>
  <c r="H419" i="11"/>
  <c r="G419" i="11"/>
  <c r="J418" i="11"/>
  <c r="F418" i="11"/>
  <c r="E418" i="11"/>
  <c r="D418" i="11"/>
  <c r="C418" i="11"/>
  <c r="Z417" i="11"/>
  <c r="M417" i="11"/>
  <c r="Z416" i="11"/>
  <c r="Z418" i="11" s="1"/>
  <c r="M416" i="11"/>
  <c r="I413" i="11"/>
  <c r="H413" i="11"/>
  <c r="G413" i="11"/>
  <c r="F413" i="11"/>
  <c r="D413" i="11"/>
  <c r="W412" i="11"/>
  <c r="V412" i="11"/>
  <c r="U412" i="11"/>
  <c r="T412" i="11"/>
  <c r="S412" i="11"/>
  <c r="R412" i="11"/>
  <c r="Q412" i="11"/>
  <c r="P412" i="11"/>
  <c r="J412" i="11"/>
  <c r="E412" i="11"/>
  <c r="C412" i="11"/>
  <c r="Z411" i="11"/>
  <c r="M411" i="11"/>
  <c r="W407" i="11"/>
  <c r="V407" i="11"/>
  <c r="U407" i="11"/>
  <c r="T407" i="11"/>
  <c r="S407" i="11"/>
  <c r="R407" i="11"/>
  <c r="Q407" i="11"/>
  <c r="P407" i="11"/>
  <c r="H407" i="11"/>
  <c r="G407" i="11"/>
  <c r="F407" i="11"/>
  <c r="E407" i="11"/>
  <c r="D407" i="11"/>
  <c r="C407" i="11"/>
  <c r="Z406" i="11"/>
  <c r="M406" i="11"/>
  <c r="W402" i="11"/>
  <c r="V402" i="11"/>
  <c r="U402" i="11"/>
  <c r="T402" i="11"/>
  <c r="S402" i="11"/>
  <c r="R402" i="11"/>
  <c r="Q402" i="11"/>
  <c r="P402" i="11"/>
  <c r="I402" i="11"/>
  <c r="I403" i="11" s="1"/>
  <c r="H402" i="11"/>
  <c r="G402" i="11"/>
  <c r="G403" i="11" s="1"/>
  <c r="F402" i="11"/>
  <c r="E402" i="11"/>
  <c r="E403" i="11" s="1"/>
  <c r="D402" i="11"/>
  <c r="C402" i="11"/>
  <c r="C403" i="11" s="1"/>
  <c r="Z401" i="11"/>
  <c r="M401" i="11"/>
  <c r="Z400" i="11"/>
  <c r="M400" i="11"/>
  <c r="W386" i="11"/>
  <c r="V386" i="11"/>
  <c r="U386" i="11"/>
  <c r="T386" i="11"/>
  <c r="S386" i="11"/>
  <c r="R386" i="11"/>
  <c r="Q386" i="11"/>
  <c r="P386" i="11"/>
  <c r="J386" i="11"/>
  <c r="I386" i="11"/>
  <c r="H386" i="11"/>
  <c r="G386" i="11"/>
  <c r="F386" i="11"/>
  <c r="E386" i="11"/>
  <c r="D386" i="11"/>
  <c r="C386" i="11"/>
  <c r="M385" i="11"/>
  <c r="Z384" i="11"/>
  <c r="M384" i="11"/>
  <c r="Z383" i="11"/>
  <c r="M383" i="11"/>
  <c r="Z382" i="11"/>
  <c r="M382" i="11"/>
  <c r="W378" i="11"/>
  <c r="V378" i="11"/>
  <c r="U378" i="11"/>
  <c r="T378" i="11"/>
  <c r="S378" i="11"/>
  <c r="R378" i="11"/>
  <c r="Q378" i="11"/>
  <c r="P378" i="11"/>
  <c r="J378" i="11"/>
  <c r="I378" i="11"/>
  <c r="H378" i="11"/>
  <c r="G378" i="11"/>
  <c r="F378" i="11"/>
  <c r="E378" i="11"/>
  <c r="D378" i="11"/>
  <c r="C378" i="11"/>
  <c r="Z377" i="11"/>
  <c r="M377" i="11"/>
  <c r="Z376" i="11"/>
  <c r="M376" i="11"/>
  <c r="Z375" i="11"/>
  <c r="M375" i="11"/>
  <c r="W371" i="11"/>
  <c r="V371" i="11"/>
  <c r="U371" i="11"/>
  <c r="T371" i="11"/>
  <c r="S371" i="11"/>
  <c r="R371" i="11"/>
  <c r="Q371" i="11"/>
  <c r="P371" i="11"/>
  <c r="J371" i="11"/>
  <c r="I371" i="11"/>
  <c r="H371" i="11"/>
  <c r="G371" i="11"/>
  <c r="F371" i="11"/>
  <c r="E371" i="11"/>
  <c r="D371" i="11"/>
  <c r="C371" i="11"/>
  <c r="Z370" i="11"/>
  <c r="M370" i="11"/>
  <c r="Z368" i="11"/>
  <c r="M368" i="11"/>
  <c r="Z367" i="11"/>
  <c r="M367" i="11"/>
  <c r="W363" i="11"/>
  <c r="V363" i="11"/>
  <c r="U363" i="11"/>
  <c r="T363" i="11"/>
  <c r="S363" i="11"/>
  <c r="R363" i="11"/>
  <c r="Q363" i="11"/>
  <c r="P363" i="11"/>
  <c r="J363" i="11"/>
  <c r="I363" i="11"/>
  <c r="H363" i="11"/>
  <c r="G363" i="11"/>
  <c r="F363" i="11"/>
  <c r="E363" i="11"/>
  <c r="D363" i="11"/>
  <c r="C363" i="11"/>
  <c r="Z361" i="11"/>
  <c r="M361" i="11"/>
  <c r="Z359" i="11"/>
  <c r="M359" i="11"/>
  <c r="Z358" i="11"/>
  <c r="M358" i="11"/>
  <c r="J355" i="11"/>
  <c r="I355" i="11"/>
  <c r="W354" i="11"/>
  <c r="V354" i="11"/>
  <c r="U354" i="11"/>
  <c r="T354" i="11"/>
  <c r="S354" i="11"/>
  <c r="R354" i="11"/>
  <c r="Q354" i="11"/>
  <c r="P354" i="11"/>
  <c r="H354" i="11"/>
  <c r="G354" i="11"/>
  <c r="F354" i="11"/>
  <c r="E354" i="11"/>
  <c r="D354" i="11"/>
  <c r="C354" i="11"/>
  <c r="Z353" i="11"/>
  <c r="M353" i="11"/>
  <c r="Z352" i="11"/>
  <c r="M352" i="11"/>
  <c r="J349" i="11"/>
  <c r="I349" i="11"/>
  <c r="H348" i="11"/>
  <c r="G348" i="11"/>
  <c r="F348" i="11"/>
  <c r="E348" i="11"/>
  <c r="D348" i="11"/>
  <c r="C348" i="11"/>
  <c r="Z345" i="11"/>
  <c r="M345" i="11"/>
  <c r="Z344" i="11"/>
  <c r="M344" i="11"/>
  <c r="J331" i="11"/>
  <c r="I330" i="11"/>
  <c r="H330" i="11"/>
  <c r="G330" i="11"/>
  <c r="F330" i="11"/>
  <c r="E330" i="11"/>
  <c r="D330" i="11"/>
  <c r="C330" i="11"/>
  <c r="Z329" i="11"/>
  <c r="M329" i="11"/>
  <c r="Z328" i="11"/>
  <c r="M328" i="11"/>
  <c r="Z327" i="11"/>
  <c r="M327" i="11"/>
  <c r="J323" i="11"/>
  <c r="I323" i="11"/>
  <c r="H323" i="11"/>
  <c r="G323" i="11"/>
  <c r="F323" i="11"/>
  <c r="E323" i="11"/>
  <c r="D323" i="11"/>
  <c r="C323" i="11"/>
  <c r="M321" i="11"/>
  <c r="Z320" i="11"/>
  <c r="M320" i="11"/>
  <c r="Z319" i="11"/>
  <c r="M319" i="11"/>
  <c r="Z318" i="11"/>
  <c r="M318" i="11"/>
  <c r="J314" i="11"/>
  <c r="I314" i="11"/>
  <c r="H314" i="11"/>
  <c r="G314" i="11"/>
  <c r="F314" i="11"/>
  <c r="E314" i="11"/>
  <c r="D314" i="11"/>
  <c r="C314" i="11"/>
  <c r="Z312" i="11"/>
  <c r="M312" i="11"/>
  <c r="Z311" i="11"/>
  <c r="M311" i="11"/>
  <c r="Z310" i="11"/>
  <c r="M310" i="11"/>
  <c r="J306" i="11"/>
  <c r="I306" i="11"/>
  <c r="H306" i="11"/>
  <c r="G306" i="11"/>
  <c r="F306" i="11"/>
  <c r="E306" i="11"/>
  <c r="D306" i="11"/>
  <c r="C306" i="11"/>
  <c r="Z305" i="11"/>
  <c r="M305" i="11"/>
  <c r="Z304" i="11"/>
  <c r="M304" i="11"/>
  <c r="I300" i="11"/>
  <c r="H300" i="11"/>
  <c r="H301" i="11" s="1"/>
  <c r="G300" i="11"/>
  <c r="F300" i="11"/>
  <c r="F301" i="11" s="1"/>
  <c r="E300" i="11"/>
  <c r="D300" i="11"/>
  <c r="D301" i="11" s="1"/>
  <c r="C300" i="11"/>
  <c r="Z299" i="11"/>
  <c r="M299" i="11"/>
  <c r="Z298" i="11"/>
  <c r="M298" i="11"/>
  <c r="J295" i="11"/>
  <c r="I294" i="11"/>
  <c r="H294" i="11"/>
  <c r="G294" i="11"/>
  <c r="F294" i="11"/>
  <c r="E294" i="11"/>
  <c r="D294" i="11"/>
  <c r="C294" i="11"/>
  <c r="Z293" i="11"/>
  <c r="M293" i="11"/>
  <c r="Z292" i="11"/>
  <c r="M292" i="11"/>
  <c r="W271" i="11"/>
  <c r="V271" i="11"/>
  <c r="U271" i="11"/>
  <c r="T271" i="11"/>
  <c r="S271" i="11"/>
  <c r="R271" i="11"/>
  <c r="Q271" i="11"/>
  <c r="P271" i="11"/>
  <c r="J271" i="11"/>
  <c r="I271" i="11"/>
  <c r="H271" i="11"/>
  <c r="G271" i="11"/>
  <c r="F271" i="11"/>
  <c r="E271" i="11"/>
  <c r="D271" i="11"/>
  <c r="C271" i="11"/>
  <c r="Z270" i="11"/>
  <c r="M270" i="11"/>
  <c r="W266" i="11"/>
  <c r="V266" i="11"/>
  <c r="U266" i="11"/>
  <c r="T266" i="11"/>
  <c r="S266" i="11"/>
  <c r="R266" i="11"/>
  <c r="Q266" i="11"/>
  <c r="P266" i="11"/>
  <c r="J266" i="11"/>
  <c r="I266" i="11"/>
  <c r="H266" i="11"/>
  <c r="G266" i="11"/>
  <c r="F266" i="11"/>
  <c r="E266" i="11"/>
  <c r="D266" i="11"/>
  <c r="C266" i="11"/>
  <c r="Z265" i="11"/>
  <c r="M265" i="11"/>
  <c r="W262" i="11"/>
  <c r="V262" i="11"/>
  <c r="U262" i="11"/>
  <c r="T262" i="11"/>
  <c r="S262" i="11"/>
  <c r="R262" i="11"/>
  <c r="Q262" i="11"/>
  <c r="P262" i="11"/>
  <c r="Z261" i="11"/>
  <c r="V264" i="11" s="1"/>
  <c r="J261" i="11"/>
  <c r="I261" i="11"/>
  <c r="H261" i="11"/>
  <c r="G261" i="11"/>
  <c r="F261" i="11"/>
  <c r="E261" i="11"/>
  <c r="D261" i="11"/>
  <c r="C261" i="11"/>
  <c r="Z260" i="11"/>
  <c r="M260" i="11"/>
  <c r="W256" i="11"/>
  <c r="V256" i="11"/>
  <c r="U256" i="11"/>
  <c r="T256" i="11"/>
  <c r="S256" i="11"/>
  <c r="R256" i="11"/>
  <c r="Q256" i="11"/>
  <c r="P256" i="11"/>
  <c r="J256" i="11"/>
  <c r="I256" i="11"/>
  <c r="H256" i="11"/>
  <c r="G256" i="11"/>
  <c r="F256" i="11"/>
  <c r="E256" i="11"/>
  <c r="D256" i="11"/>
  <c r="C256" i="11"/>
  <c r="Z255" i="11"/>
  <c r="M255" i="11"/>
  <c r="Z254" i="11"/>
  <c r="M254" i="11"/>
  <c r="J251" i="11"/>
  <c r="I251" i="11"/>
  <c r="H251" i="11"/>
  <c r="W250" i="11"/>
  <c r="V250" i="11"/>
  <c r="U250" i="11"/>
  <c r="T250" i="11"/>
  <c r="S250" i="11"/>
  <c r="R250" i="11"/>
  <c r="Q250" i="11"/>
  <c r="P250" i="11"/>
  <c r="G250" i="11"/>
  <c r="F250" i="11"/>
  <c r="E250" i="11"/>
  <c r="D250" i="11"/>
  <c r="C250" i="11"/>
  <c r="Z249" i="11"/>
  <c r="M249" i="11"/>
  <c r="Z248" i="11"/>
  <c r="M248" i="11"/>
  <c r="Z247" i="11"/>
  <c r="M247" i="11"/>
  <c r="W243" i="11"/>
  <c r="V243" i="11"/>
  <c r="U243" i="11"/>
  <c r="T243" i="11"/>
  <c r="S243" i="11"/>
  <c r="R243" i="11"/>
  <c r="Q243" i="11"/>
  <c r="P243" i="11"/>
  <c r="J243" i="11"/>
  <c r="I243" i="11"/>
  <c r="H243" i="11"/>
  <c r="G243" i="11"/>
  <c r="F243" i="11"/>
  <c r="E243" i="11"/>
  <c r="D243" i="11"/>
  <c r="C243" i="11"/>
  <c r="Z242" i="11"/>
  <c r="M242" i="11"/>
  <c r="Z241" i="11"/>
  <c r="M241" i="11"/>
  <c r="Z240" i="11"/>
  <c r="M240" i="11"/>
  <c r="W216" i="11"/>
  <c r="U216" i="11"/>
  <c r="S216" i="11"/>
  <c r="Q215" i="11"/>
  <c r="J215" i="11"/>
  <c r="I215" i="11"/>
  <c r="H215" i="11"/>
  <c r="G215" i="11"/>
  <c r="F215" i="11"/>
  <c r="E215" i="11"/>
  <c r="D215" i="11"/>
  <c r="C215" i="11"/>
  <c r="Z211" i="11"/>
  <c r="M211" i="11"/>
  <c r="Z209" i="11"/>
  <c r="M209" i="11"/>
  <c r="M208" i="11"/>
  <c r="Z207" i="11"/>
  <c r="M207" i="11"/>
  <c r="Z206" i="11"/>
  <c r="M206" i="11"/>
  <c r="Q202" i="11"/>
  <c r="J202" i="11"/>
  <c r="I202" i="11"/>
  <c r="H202" i="11"/>
  <c r="G202" i="11"/>
  <c r="F202" i="11"/>
  <c r="E202" i="11"/>
  <c r="D202" i="11"/>
  <c r="C202" i="11"/>
  <c r="Z198" i="11"/>
  <c r="M198" i="11"/>
  <c r="Z197" i="11"/>
  <c r="M197" i="11"/>
  <c r="Z196" i="11"/>
  <c r="M196" i="11"/>
  <c r="Z195" i="11"/>
  <c r="M195" i="11"/>
  <c r="Z194" i="11"/>
  <c r="M194" i="11"/>
  <c r="W190" i="11"/>
  <c r="V190" i="11"/>
  <c r="U190" i="11"/>
  <c r="T190" i="11"/>
  <c r="S190" i="11"/>
  <c r="R190" i="11"/>
  <c r="Q190" i="11"/>
  <c r="P190" i="11"/>
  <c r="J190" i="11"/>
  <c r="I190" i="11"/>
  <c r="H190" i="11"/>
  <c r="G190" i="11"/>
  <c r="F190" i="11"/>
  <c r="E190" i="11"/>
  <c r="D190" i="11"/>
  <c r="C190" i="11"/>
  <c r="Z189" i="11"/>
  <c r="M189" i="11"/>
  <c r="Z187" i="11"/>
  <c r="M187" i="11"/>
  <c r="Z186" i="11"/>
  <c r="M186" i="11"/>
  <c r="Z185" i="11"/>
  <c r="M185" i="11"/>
  <c r="W181" i="11"/>
  <c r="V181" i="11"/>
  <c r="U181" i="11"/>
  <c r="T181" i="11"/>
  <c r="S181" i="11"/>
  <c r="R181" i="11"/>
  <c r="Q181" i="11"/>
  <c r="P181" i="11"/>
  <c r="J181" i="11"/>
  <c r="I181" i="11"/>
  <c r="H181" i="11"/>
  <c r="G181" i="11"/>
  <c r="F181" i="11"/>
  <c r="E181" i="11"/>
  <c r="D181" i="11"/>
  <c r="C181" i="11"/>
  <c r="Z180" i="11"/>
  <c r="M180" i="11"/>
  <c r="Z179" i="11"/>
  <c r="M179" i="11"/>
  <c r="W175" i="11"/>
  <c r="W176" i="11" s="1"/>
  <c r="V175" i="11"/>
  <c r="U175" i="11"/>
  <c r="U176" i="11" s="1"/>
  <c r="T175" i="11"/>
  <c r="S175" i="11"/>
  <c r="S176" i="11" s="1"/>
  <c r="R175" i="11"/>
  <c r="Q175" i="11"/>
  <c r="Q176" i="11" s="1"/>
  <c r="P175" i="11"/>
  <c r="J175" i="11"/>
  <c r="I175" i="11"/>
  <c r="H175" i="11"/>
  <c r="G175" i="11"/>
  <c r="F175" i="11"/>
  <c r="E175" i="11"/>
  <c r="D175" i="11"/>
  <c r="C175" i="11"/>
  <c r="Z174" i="11"/>
  <c r="Z175" i="11" s="1"/>
  <c r="M174" i="11"/>
  <c r="M173" i="11"/>
  <c r="W169" i="11"/>
  <c r="V169" i="11"/>
  <c r="U169" i="11"/>
  <c r="T169" i="11"/>
  <c r="S169" i="11"/>
  <c r="R169" i="11"/>
  <c r="Q169" i="11"/>
  <c r="P169" i="11"/>
  <c r="J169" i="11"/>
  <c r="I169" i="11"/>
  <c r="H169" i="11"/>
  <c r="G169" i="11"/>
  <c r="F169" i="11"/>
  <c r="E169" i="11"/>
  <c r="D169" i="11"/>
  <c r="C169" i="11"/>
  <c r="Z167" i="11"/>
  <c r="M167" i="11"/>
  <c r="M166" i="11"/>
  <c r="Z165" i="11"/>
  <c r="M165" i="11"/>
  <c r="I145" i="11"/>
  <c r="V144" i="11"/>
  <c r="U144" i="11"/>
  <c r="T144" i="11"/>
  <c r="S144" i="11"/>
  <c r="R144" i="11"/>
  <c r="Q144" i="11"/>
  <c r="P144" i="11"/>
  <c r="J144" i="11"/>
  <c r="H144" i="11"/>
  <c r="G144" i="11"/>
  <c r="G148" i="11" s="1"/>
  <c r="F144" i="11"/>
  <c r="E144" i="11"/>
  <c r="D144" i="11"/>
  <c r="C144" i="11"/>
  <c r="C148" i="11" s="1"/>
  <c r="M143" i="11"/>
  <c r="Z142" i="11"/>
  <c r="M142" i="11"/>
  <c r="W138" i="11"/>
  <c r="V138" i="11"/>
  <c r="V139" i="11" s="1"/>
  <c r="U138" i="11"/>
  <c r="T138" i="11"/>
  <c r="T139" i="11" s="1"/>
  <c r="S138" i="11"/>
  <c r="R138" i="11"/>
  <c r="R139" i="11" s="1"/>
  <c r="Q138" i="11"/>
  <c r="P138" i="11"/>
  <c r="P139" i="11" s="1"/>
  <c r="J138" i="11"/>
  <c r="I138" i="11"/>
  <c r="H138" i="11"/>
  <c r="G138" i="11"/>
  <c r="F138" i="11"/>
  <c r="E138" i="11"/>
  <c r="D138" i="11"/>
  <c r="C138" i="11"/>
  <c r="Z137" i="11"/>
  <c r="M137" i="11"/>
  <c r="Z136" i="11"/>
  <c r="M136" i="11"/>
  <c r="J133" i="11"/>
  <c r="W132" i="11"/>
  <c r="U132" i="11"/>
  <c r="T132" i="11"/>
  <c r="S132" i="11"/>
  <c r="R132" i="11"/>
  <c r="Q132" i="11"/>
  <c r="P132" i="11"/>
  <c r="P133" i="11" s="1"/>
  <c r="I132" i="11"/>
  <c r="H132" i="11"/>
  <c r="G132" i="11"/>
  <c r="F132" i="11"/>
  <c r="E132" i="11"/>
  <c r="D132" i="11"/>
  <c r="C132" i="11"/>
  <c r="Z131" i="11"/>
  <c r="M131" i="11"/>
  <c r="Z130" i="11"/>
  <c r="M130" i="11"/>
  <c r="W126" i="11"/>
  <c r="V126" i="11"/>
  <c r="U126" i="11"/>
  <c r="T126" i="11"/>
  <c r="S126" i="11"/>
  <c r="R126" i="11"/>
  <c r="Q126" i="11"/>
  <c r="P126" i="11"/>
  <c r="J126" i="11"/>
  <c r="I126" i="11"/>
  <c r="H126" i="11"/>
  <c r="G126" i="11"/>
  <c r="F126" i="11"/>
  <c r="E126" i="11"/>
  <c r="D126" i="11"/>
  <c r="C126" i="11"/>
  <c r="Z125" i="11"/>
  <c r="M125" i="11"/>
  <c r="Z124" i="11"/>
  <c r="M124" i="11"/>
  <c r="W120" i="11"/>
  <c r="W121" i="11" s="1"/>
  <c r="V120" i="11"/>
  <c r="U120" i="11"/>
  <c r="U121" i="11" s="1"/>
  <c r="T120" i="11"/>
  <c r="S120" i="11"/>
  <c r="S121" i="11" s="1"/>
  <c r="R120" i="11"/>
  <c r="Q120" i="11"/>
  <c r="Q121" i="11" s="1"/>
  <c r="P120" i="11"/>
  <c r="L120" i="11"/>
  <c r="J120" i="11"/>
  <c r="I120" i="11"/>
  <c r="H120" i="11"/>
  <c r="G120" i="11"/>
  <c r="F120" i="11"/>
  <c r="E120" i="11"/>
  <c r="D120" i="11"/>
  <c r="C120" i="11"/>
  <c r="Z119" i="11"/>
  <c r="M119" i="11"/>
  <c r="Z118" i="11"/>
  <c r="M118" i="11"/>
  <c r="W114" i="11"/>
  <c r="V114" i="11"/>
  <c r="U114" i="11"/>
  <c r="T114" i="11"/>
  <c r="S114" i="11"/>
  <c r="R114" i="11"/>
  <c r="Q114" i="11"/>
  <c r="P114" i="11"/>
  <c r="I114" i="11"/>
  <c r="H114" i="11"/>
  <c r="G114" i="11"/>
  <c r="F114" i="11"/>
  <c r="E114" i="11"/>
  <c r="E115" i="11" s="1"/>
  <c r="D114" i="11"/>
  <c r="C114" i="11"/>
  <c r="C115" i="11" s="1"/>
  <c r="Z113" i="11"/>
  <c r="M113" i="11"/>
  <c r="M95" i="11"/>
  <c r="Z94" i="11"/>
  <c r="M94" i="11"/>
  <c r="Z93" i="11"/>
  <c r="M93" i="11"/>
  <c r="W89" i="11"/>
  <c r="V89" i="11"/>
  <c r="U89" i="11"/>
  <c r="T89" i="11"/>
  <c r="S89" i="11"/>
  <c r="R89" i="11"/>
  <c r="Q89" i="11"/>
  <c r="P89" i="11"/>
  <c r="J89" i="11"/>
  <c r="I89" i="11"/>
  <c r="H89" i="11"/>
  <c r="H101" i="11" s="1"/>
  <c r="G89" i="11"/>
  <c r="F89" i="11"/>
  <c r="E89" i="11"/>
  <c r="D89" i="11"/>
  <c r="D101" i="11" s="1"/>
  <c r="C89" i="11"/>
  <c r="Z88" i="11"/>
  <c r="M88" i="11"/>
  <c r="M87" i="11"/>
  <c r="Z86" i="11"/>
  <c r="M86" i="11"/>
  <c r="Z85" i="11"/>
  <c r="M85" i="11"/>
  <c r="W81" i="11"/>
  <c r="V81" i="11"/>
  <c r="U81" i="11"/>
  <c r="T81" i="11"/>
  <c r="S81" i="11"/>
  <c r="R81" i="11"/>
  <c r="Q81" i="11"/>
  <c r="P81" i="11"/>
  <c r="J81" i="11"/>
  <c r="I81" i="11"/>
  <c r="H81" i="11"/>
  <c r="G81" i="11"/>
  <c r="F81" i="11"/>
  <c r="E81" i="11"/>
  <c r="D81" i="11"/>
  <c r="C81" i="11"/>
  <c r="Z80" i="11"/>
  <c r="M80" i="11"/>
  <c r="Z79" i="11"/>
  <c r="M79" i="11"/>
  <c r="Z78" i="11"/>
  <c r="M78" i="11"/>
  <c r="W74" i="11"/>
  <c r="V74" i="11"/>
  <c r="U74" i="11"/>
  <c r="T74" i="11"/>
  <c r="S74" i="11"/>
  <c r="R74" i="11"/>
  <c r="Q74" i="11"/>
  <c r="P74" i="11"/>
  <c r="J74" i="11"/>
  <c r="I74" i="11"/>
  <c r="H74" i="11"/>
  <c r="G74" i="11"/>
  <c r="F74" i="11"/>
  <c r="E74" i="11"/>
  <c r="D74" i="11"/>
  <c r="C74" i="11"/>
  <c r="Z73" i="11"/>
  <c r="M73" i="11"/>
  <c r="Z72" i="11"/>
  <c r="M72" i="11"/>
  <c r="Z71" i="11"/>
  <c r="M71" i="11"/>
  <c r="J67" i="11"/>
  <c r="I67" i="11"/>
  <c r="H67" i="11"/>
  <c r="G67" i="11"/>
  <c r="F67" i="11"/>
  <c r="E67" i="11"/>
  <c r="D67" i="11"/>
  <c r="C67" i="11"/>
  <c r="Z66" i="11"/>
  <c r="M66" i="11"/>
  <c r="Z65" i="11"/>
  <c r="M65" i="11"/>
  <c r="Z64" i="11"/>
  <c r="M64" i="11"/>
  <c r="Z63" i="11"/>
  <c r="M63" i="11"/>
  <c r="W59" i="11"/>
  <c r="V59" i="11"/>
  <c r="U59" i="11"/>
  <c r="T59" i="11"/>
  <c r="S59" i="11"/>
  <c r="R59" i="11"/>
  <c r="Q59" i="11"/>
  <c r="P59" i="11"/>
  <c r="J59" i="11"/>
  <c r="I59" i="11"/>
  <c r="H59" i="11"/>
  <c r="G59" i="11"/>
  <c r="F59" i="11"/>
  <c r="E59" i="11"/>
  <c r="D59" i="11"/>
  <c r="C59" i="11"/>
  <c r="Z58" i="11"/>
  <c r="M58" i="11"/>
  <c r="Z57" i="11"/>
  <c r="M57" i="11"/>
  <c r="Z56" i="11"/>
  <c r="M56" i="11"/>
  <c r="W35" i="11"/>
  <c r="V35" i="11"/>
  <c r="U35" i="11"/>
  <c r="T35" i="11"/>
  <c r="S35" i="11"/>
  <c r="R35" i="11"/>
  <c r="Q35" i="11"/>
  <c r="P35" i="11"/>
  <c r="J35" i="11"/>
  <c r="I35" i="11"/>
  <c r="H35" i="11"/>
  <c r="G35" i="11"/>
  <c r="F35" i="11"/>
  <c r="E35" i="11"/>
  <c r="D35" i="11"/>
  <c r="C35" i="11"/>
  <c r="Z34" i="11"/>
  <c r="M34" i="11"/>
  <c r="Z33" i="11"/>
  <c r="M33" i="11"/>
  <c r="W29" i="11"/>
  <c r="V29" i="11"/>
  <c r="U29" i="11"/>
  <c r="T29" i="11"/>
  <c r="S29" i="11"/>
  <c r="R29" i="11"/>
  <c r="Q29" i="11"/>
  <c r="P29" i="11"/>
  <c r="L29" i="11"/>
  <c r="J29" i="11"/>
  <c r="I29" i="11"/>
  <c r="H29" i="11"/>
  <c r="G29" i="11"/>
  <c r="F29" i="11"/>
  <c r="E29" i="11"/>
  <c r="D29" i="11"/>
  <c r="C29" i="11"/>
  <c r="Z28" i="11"/>
  <c r="M28" i="11"/>
  <c r="Z27" i="11"/>
  <c r="M27" i="11"/>
  <c r="W23" i="11"/>
  <c r="V23" i="11"/>
  <c r="U23" i="11"/>
  <c r="T23" i="11"/>
  <c r="S23" i="11"/>
  <c r="R23" i="11"/>
  <c r="Q23" i="11"/>
  <c r="P23" i="11"/>
  <c r="J23" i="11"/>
  <c r="J24" i="11" s="1"/>
  <c r="I23" i="11"/>
  <c r="H23" i="11"/>
  <c r="H24" i="11" s="1"/>
  <c r="G23" i="11"/>
  <c r="F23" i="11"/>
  <c r="F24" i="11" s="1"/>
  <c r="E23" i="11"/>
  <c r="D23" i="11"/>
  <c r="D24" i="11" s="1"/>
  <c r="C23" i="11"/>
  <c r="Z22" i="11"/>
  <c r="Z21" i="11"/>
  <c r="M21" i="11"/>
  <c r="V18" i="11"/>
  <c r="U18" i="11"/>
  <c r="T18" i="11"/>
  <c r="S18" i="11"/>
  <c r="R18" i="11"/>
  <c r="Q18" i="11"/>
  <c r="P18" i="11"/>
  <c r="J18" i="11"/>
  <c r="I18" i="11"/>
  <c r="H18" i="11"/>
  <c r="G18" i="11"/>
  <c r="F18" i="11"/>
  <c r="E18" i="11"/>
  <c r="D18" i="11"/>
  <c r="C18" i="11"/>
  <c r="Z17" i="11"/>
  <c r="J17" i="11"/>
  <c r="H17" i="11"/>
  <c r="G17" i="11"/>
  <c r="F17" i="11"/>
  <c r="E17" i="11"/>
  <c r="D17" i="11"/>
  <c r="C17" i="11"/>
  <c r="Z16" i="11"/>
  <c r="V20" i="11" s="1"/>
  <c r="M16" i="11"/>
  <c r="J20" i="11" s="1"/>
  <c r="U13" i="11"/>
  <c r="T13" i="11"/>
  <c r="S13" i="11"/>
  <c r="R13" i="11"/>
  <c r="Q13" i="11"/>
  <c r="P13" i="11"/>
  <c r="I13" i="11"/>
  <c r="H13" i="11"/>
  <c r="G13" i="11"/>
  <c r="F13" i="11"/>
  <c r="E13" i="11"/>
  <c r="D13" i="11"/>
  <c r="C13" i="11"/>
  <c r="W12" i="11"/>
  <c r="V12" i="11"/>
  <c r="U12" i="11"/>
  <c r="T12" i="11"/>
  <c r="S12" i="11"/>
  <c r="R12" i="11"/>
  <c r="Q12" i="11"/>
  <c r="P12" i="11"/>
  <c r="I12" i="11"/>
  <c r="H12" i="11"/>
  <c r="G12" i="11"/>
  <c r="F12" i="11"/>
  <c r="E12" i="11"/>
  <c r="D12" i="11"/>
  <c r="C12" i="11"/>
  <c r="Z11" i="11"/>
  <c r="M11" i="11"/>
  <c r="W7" i="11"/>
  <c r="V7" i="11"/>
  <c r="U7" i="11"/>
  <c r="T7" i="11"/>
  <c r="S7" i="11"/>
  <c r="R7" i="11"/>
  <c r="Q7" i="11"/>
  <c r="P7" i="11"/>
  <c r="J7" i="11"/>
  <c r="I7" i="11"/>
  <c r="H7" i="11"/>
  <c r="G7" i="11"/>
  <c r="F7" i="11"/>
  <c r="E7" i="11"/>
  <c r="D7" i="11"/>
  <c r="C7" i="11"/>
  <c r="Z6" i="11"/>
  <c r="M6" i="11"/>
  <c r="Z5" i="11"/>
  <c r="M5" i="11"/>
  <c r="H293" i="10"/>
  <c r="W279" i="10"/>
  <c r="V279" i="10"/>
  <c r="U279" i="10"/>
  <c r="T279" i="10"/>
  <c r="S279" i="10"/>
  <c r="R279" i="10"/>
  <c r="K281" i="10" s="1"/>
  <c r="Q279" i="10"/>
  <c r="P279" i="10"/>
  <c r="J279" i="10"/>
  <c r="I279" i="10"/>
  <c r="H279" i="10"/>
  <c r="G279" i="10"/>
  <c r="F279" i="10"/>
  <c r="E279" i="10"/>
  <c r="D279" i="10"/>
  <c r="C279" i="10"/>
  <c r="Z274" i="10"/>
  <c r="Z273" i="10"/>
  <c r="Z279" i="10" s="1"/>
  <c r="M273" i="10"/>
  <c r="H256" i="10"/>
  <c r="J255" i="10"/>
  <c r="J256" i="10" s="1"/>
  <c r="I255" i="10"/>
  <c r="G255" i="10"/>
  <c r="F255" i="10"/>
  <c r="F256" i="10" s="1"/>
  <c r="E255" i="10"/>
  <c r="D255" i="10"/>
  <c r="D256" i="10" s="1"/>
  <c r="C255" i="10"/>
  <c r="W253" i="10"/>
  <c r="V253" i="10"/>
  <c r="U253" i="10"/>
  <c r="T253" i="10"/>
  <c r="S253" i="10"/>
  <c r="R253" i="10"/>
  <c r="Q253" i="10"/>
  <c r="P253" i="10"/>
  <c r="Z249" i="10"/>
  <c r="M249" i="10"/>
  <c r="Z248" i="10"/>
  <c r="M248" i="10"/>
  <c r="Z247" i="10"/>
  <c r="M247" i="10"/>
  <c r="Z246" i="10"/>
  <c r="M246" i="10"/>
  <c r="Z245" i="10"/>
  <c r="M245" i="10"/>
  <c r="M244" i="10"/>
  <c r="Z243" i="10"/>
  <c r="M243" i="10"/>
  <c r="Z242" i="10"/>
  <c r="M242" i="10"/>
  <c r="Z241" i="10"/>
  <c r="M241" i="10"/>
  <c r="Z240" i="10"/>
  <c r="M240" i="10"/>
  <c r="J230" i="10"/>
  <c r="I230" i="10"/>
  <c r="H230" i="10"/>
  <c r="G230" i="10"/>
  <c r="F230" i="10"/>
  <c r="E230" i="10"/>
  <c r="D230" i="10"/>
  <c r="C230" i="10"/>
  <c r="M224" i="10"/>
  <c r="Z223" i="10"/>
  <c r="M223" i="10"/>
  <c r="Z222" i="10"/>
  <c r="M222" i="10"/>
  <c r="Z221" i="10"/>
  <c r="M221" i="10"/>
  <c r="Z220" i="10"/>
  <c r="M220" i="10"/>
  <c r="Z219" i="10"/>
  <c r="M219" i="10"/>
  <c r="Z218" i="10"/>
  <c r="M218" i="10"/>
  <c r="M217" i="10"/>
  <c r="Z216" i="10"/>
  <c r="M216" i="10"/>
  <c r="Z215" i="10"/>
  <c r="M215" i="10"/>
  <c r="Z214" i="10"/>
  <c r="M214" i="10"/>
  <c r="Z213" i="10"/>
  <c r="M213" i="10"/>
  <c r="Z212" i="10"/>
  <c r="M212" i="10"/>
  <c r="Z211" i="10"/>
  <c r="M211" i="10"/>
  <c r="Z210" i="10"/>
  <c r="M210" i="10"/>
  <c r="Z209" i="10"/>
  <c r="M209" i="10"/>
  <c r="Z208" i="10"/>
  <c r="M208" i="10"/>
  <c r="Z207" i="10"/>
  <c r="M207" i="10"/>
  <c r="W194" i="10"/>
  <c r="V194" i="10"/>
  <c r="V195" i="10" s="1"/>
  <c r="U194" i="10"/>
  <c r="T194" i="10"/>
  <c r="T195" i="10" s="1"/>
  <c r="S194" i="10"/>
  <c r="R194" i="10"/>
  <c r="R195" i="10" s="1"/>
  <c r="Q194" i="10"/>
  <c r="P194" i="10"/>
  <c r="P195" i="10" s="1"/>
  <c r="Z191" i="10"/>
  <c r="J191" i="10"/>
  <c r="J193" i="10" s="1"/>
  <c r="I191" i="10"/>
  <c r="H191" i="10"/>
  <c r="H193" i="10" s="1"/>
  <c r="G191" i="10"/>
  <c r="F191" i="10"/>
  <c r="F193" i="10" s="1"/>
  <c r="E191" i="10"/>
  <c r="D191" i="10"/>
  <c r="D193" i="10" s="1"/>
  <c r="C191" i="10"/>
  <c r="Z190" i="10"/>
  <c r="M190" i="10"/>
  <c r="M189" i="10"/>
  <c r="Z188" i="10"/>
  <c r="M188" i="10"/>
  <c r="Z187" i="10"/>
  <c r="M187" i="10"/>
  <c r="Z186" i="10"/>
  <c r="M186" i="10"/>
  <c r="Z185" i="10"/>
  <c r="M185" i="10"/>
  <c r="Z184" i="10"/>
  <c r="M184" i="10"/>
  <c r="Z183" i="10"/>
  <c r="M183" i="10"/>
  <c r="Z182" i="10"/>
  <c r="M182" i="10"/>
  <c r="Z181" i="10"/>
  <c r="M181" i="10"/>
  <c r="Z180" i="10"/>
  <c r="M180" i="10"/>
  <c r="Z179" i="10"/>
  <c r="M179" i="10"/>
  <c r="Z178" i="10"/>
  <c r="M178" i="10"/>
  <c r="Z177" i="10"/>
  <c r="M177" i="10"/>
  <c r="Z176" i="10"/>
  <c r="M176" i="10"/>
  <c r="Z175" i="10"/>
  <c r="M175" i="10"/>
  <c r="J154" i="10"/>
  <c r="J156" i="10" s="1"/>
  <c r="I154" i="10"/>
  <c r="I156" i="10" s="1"/>
  <c r="H154" i="10"/>
  <c r="H156" i="10" s="1"/>
  <c r="G154" i="10"/>
  <c r="G156" i="10" s="1"/>
  <c r="F154" i="10"/>
  <c r="F156" i="10" s="1"/>
  <c r="E154" i="10"/>
  <c r="E156" i="10" s="1"/>
  <c r="D154" i="10"/>
  <c r="D156" i="10" s="1"/>
  <c r="C154" i="10"/>
  <c r="C156" i="10" s="1"/>
  <c r="Z153" i="10"/>
  <c r="Z151" i="10"/>
  <c r="M151" i="10"/>
  <c r="Z150" i="10"/>
  <c r="M150" i="10"/>
  <c r="Z149" i="10"/>
  <c r="M149" i="10"/>
  <c r="Z148" i="10"/>
  <c r="M148" i="10"/>
  <c r="Z147" i="10"/>
  <c r="M147" i="10"/>
  <c r="Z146" i="10"/>
  <c r="M146" i="10"/>
  <c r="Z145" i="10"/>
  <c r="M145" i="10"/>
  <c r="Z144" i="10"/>
  <c r="M144" i="10"/>
  <c r="Z143" i="10"/>
  <c r="M143" i="10"/>
  <c r="Z142" i="10"/>
  <c r="M142" i="10"/>
  <c r="Z141" i="10"/>
  <c r="Z152" i="10" s="1"/>
  <c r="U155" i="10" s="1"/>
  <c r="M141" i="10"/>
  <c r="L86" i="10"/>
  <c r="K86" i="10"/>
  <c r="J86" i="10"/>
  <c r="J87" i="10" s="1"/>
  <c r="I86" i="10"/>
  <c r="H86" i="10"/>
  <c r="H87" i="10" s="1"/>
  <c r="G86" i="10"/>
  <c r="F86" i="10"/>
  <c r="F87" i="10" s="1"/>
  <c r="E86" i="10"/>
  <c r="D86" i="10"/>
  <c r="D87" i="10" s="1"/>
  <c r="C86" i="10"/>
  <c r="P85" i="10"/>
  <c r="M84" i="10"/>
  <c r="Z83" i="10"/>
  <c r="M83" i="10"/>
  <c r="Z81" i="10"/>
  <c r="M81" i="10"/>
  <c r="Z80" i="10"/>
  <c r="M80" i="10"/>
  <c r="Z79" i="10"/>
  <c r="M79" i="10"/>
  <c r="Z78" i="10"/>
  <c r="M78" i="10"/>
  <c r="Z77" i="10"/>
  <c r="M77" i="10"/>
  <c r="Z76" i="10"/>
  <c r="M76" i="10"/>
  <c r="Z75" i="10"/>
  <c r="M75" i="10"/>
  <c r="Z74" i="10"/>
  <c r="M74" i="10"/>
  <c r="Z73" i="10"/>
  <c r="Z84" i="10" s="1"/>
  <c r="M73" i="10"/>
  <c r="W60" i="10"/>
  <c r="V60" i="10"/>
  <c r="U60" i="10"/>
  <c r="T60" i="10"/>
  <c r="S60" i="10"/>
  <c r="R60" i="10"/>
  <c r="Q60" i="10"/>
  <c r="P60" i="10"/>
  <c r="J60" i="10"/>
  <c r="I60" i="10"/>
  <c r="H60" i="10"/>
  <c r="G60" i="10"/>
  <c r="F60" i="10"/>
  <c r="E60" i="10"/>
  <c r="D60" i="10"/>
  <c r="C60" i="10"/>
  <c r="Z55" i="10"/>
  <c r="M55" i="10"/>
  <c r="Z54" i="10"/>
  <c r="M54" i="10"/>
  <c r="Z53" i="10"/>
  <c r="M53" i="10"/>
  <c r="Z52" i="10"/>
  <c r="M52" i="10"/>
  <c r="Z51" i="10"/>
  <c r="M51" i="10"/>
  <c r="Z50" i="10"/>
  <c r="M50" i="10"/>
  <c r="Z49" i="10"/>
  <c r="M49" i="10"/>
  <c r="Z48" i="10"/>
  <c r="M48" i="10"/>
  <c r="Z47" i="10"/>
  <c r="M47" i="10"/>
  <c r="Z46" i="10"/>
  <c r="M46" i="10"/>
  <c r="Z45" i="10"/>
  <c r="M45" i="10"/>
  <c r="M44" i="10"/>
  <c r="Z43" i="10"/>
  <c r="M43" i="10"/>
  <c r="Z42" i="10"/>
  <c r="M42" i="10"/>
  <c r="Z41" i="10"/>
  <c r="M41" i="10"/>
  <c r="Z40" i="10"/>
  <c r="M40" i="10"/>
  <c r="Z39" i="10"/>
  <c r="M39" i="10"/>
  <c r="Z38" i="10"/>
  <c r="M38" i="10"/>
  <c r="Z37" i="10"/>
  <c r="M37" i="10"/>
  <c r="W24" i="10"/>
  <c r="V24" i="10"/>
  <c r="U24" i="10"/>
  <c r="T24" i="10"/>
  <c r="S24" i="10"/>
  <c r="R24" i="10"/>
  <c r="Q24" i="10"/>
  <c r="P24" i="10"/>
  <c r="J24" i="10"/>
  <c r="I24" i="10"/>
  <c r="H24" i="10"/>
  <c r="G24" i="10"/>
  <c r="F24" i="10"/>
  <c r="E24" i="10"/>
  <c r="D24" i="10"/>
  <c r="C24" i="10"/>
  <c r="Z14" i="10"/>
  <c r="Z13" i="10"/>
  <c r="M13" i="10"/>
  <c r="Z12" i="10"/>
  <c r="M12" i="10"/>
  <c r="Z11" i="10"/>
  <c r="M11" i="10"/>
  <c r="Z10" i="10"/>
  <c r="M10" i="10"/>
  <c r="Z9" i="10"/>
  <c r="M9" i="10"/>
  <c r="Z8" i="10"/>
  <c r="M8" i="10"/>
  <c r="Z7" i="10"/>
  <c r="M7" i="10"/>
  <c r="Z6" i="10"/>
  <c r="M6" i="10"/>
  <c r="Z5" i="10"/>
  <c r="M5" i="10"/>
  <c r="H323" i="4"/>
  <c r="H317" i="4"/>
  <c r="X313" i="4"/>
  <c r="AB311" i="4"/>
  <c r="Y311" i="4"/>
  <c r="X311" i="4"/>
  <c r="W311" i="4"/>
  <c r="V311" i="4"/>
  <c r="U311" i="4"/>
  <c r="T311" i="4"/>
  <c r="S311" i="4"/>
  <c r="R311" i="4"/>
  <c r="K311" i="4"/>
  <c r="J311" i="4"/>
  <c r="I311" i="4"/>
  <c r="H311" i="4"/>
  <c r="G311" i="4"/>
  <c r="F311" i="4"/>
  <c r="E311" i="4"/>
  <c r="D311" i="4"/>
  <c r="C311" i="4"/>
  <c r="S310" i="4"/>
  <c r="R310" i="4"/>
  <c r="AB309" i="4"/>
  <c r="Y309" i="4"/>
  <c r="X309" i="4"/>
  <c r="W309" i="4"/>
  <c r="V309" i="4"/>
  <c r="U309" i="4"/>
  <c r="T309" i="4"/>
  <c r="S309" i="4"/>
  <c r="R309" i="4"/>
  <c r="M309" i="4"/>
  <c r="J309" i="4"/>
  <c r="I309" i="4"/>
  <c r="H309" i="4"/>
  <c r="G309" i="4"/>
  <c r="F309" i="4"/>
  <c r="E309" i="4"/>
  <c r="D309" i="4"/>
  <c r="C309" i="4"/>
  <c r="AB304" i="4"/>
  <c r="AB303" i="4"/>
  <c r="M303" i="4"/>
  <c r="J287" i="4"/>
  <c r="X286" i="4"/>
  <c r="M285" i="4"/>
  <c r="J285" i="4"/>
  <c r="I285" i="4"/>
  <c r="H285" i="4"/>
  <c r="G285" i="4"/>
  <c r="F285" i="4"/>
  <c r="E285" i="4"/>
  <c r="D285" i="4"/>
  <c r="C285" i="4"/>
  <c r="AB284" i="4"/>
  <c r="Y284" i="4"/>
  <c r="X284" i="4"/>
  <c r="W284" i="4"/>
  <c r="V284" i="4"/>
  <c r="U284" i="4"/>
  <c r="T284" i="4"/>
  <c r="S284" i="4"/>
  <c r="R284" i="4"/>
  <c r="C284" i="4"/>
  <c r="M283" i="4"/>
  <c r="J283" i="4"/>
  <c r="I283" i="4"/>
  <c r="H283" i="4"/>
  <c r="G283" i="4"/>
  <c r="F283" i="4"/>
  <c r="E283" i="4"/>
  <c r="D283" i="4"/>
  <c r="C283" i="4"/>
  <c r="R282" i="4"/>
  <c r="M282" i="4"/>
  <c r="J282" i="4"/>
  <c r="I282" i="4"/>
  <c r="G282" i="4"/>
  <c r="F282" i="4"/>
  <c r="E282" i="4"/>
  <c r="D282" i="4"/>
  <c r="C282" i="4"/>
  <c r="AB281" i="4"/>
  <c r="Y281" i="4"/>
  <c r="X281" i="4"/>
  <c r="W281" i="4"/>
  <c r="V281" i="4"/>
  <c r="U281" i="4"/>
  <c r="T281" i="4"/>
  <c r="S281" i="4"/>
  <c r="R281" i="4"/>
  <c r="AB280" i="4"/>
  <c r="Y280" i="4"/>
  <c r="X280" i="4"/>
  <c r="W280" i="4"/>
  <c r="V280" i="4"/>
  <c r="U280" i="4"/>
  <c r="T280" i="4"/>
  <c r="S280" i="4"/>
  <c r="R280" i="4"/>
  <c r="AB279" i="4"/>
  <c r="M279" i="4"/>
  <c r="AB278" i="4"/>
  <c r="M278" i="4"/>
  <c r="AB277" i="4"/>
  <c r="M277" i="4"/>
  <c r="AB276" i="4"/>
  <c r="M276" i="4"/>
  <c r="AB275" i="4"/>
  <c r="M275" i="4"/>
  <c r="M274" i="4"/>
  <c r="AB273" i="4"/>
  <c r="M273" i="4"/>
  <c r="AB272" i="4"/>
  <c r="M272" i="4"/>
  <c r="AB271" i="4"/>
  <c r="M271" i="4"/>
  <c r="AB270" i="4"/>
  <c r="M270" i="4"/>
  <c r="J262" i="4"/>
  <c r="W260" i="4"/>
  <c r="M260" i="4"/>
  <c r="J260" i="4"/>
  <c r="I260" i="4"/>
  <c r="H260" i="4"/>
  <c r="G260" i="4"/>
  <c r="F260" i="4"/>
  <c r="E260" i="4"/>
  <c r="D260" i="4"/>
  <c r="C260" i="4"/>
  <c r="C259" i="4"/>
  <c r="M258" i="4"/>
  <c r="J258" i="4"/>
  <c r="I258" i="4"/>
  <c r="H258" i="4"/>
  <c r="G258" i="4"/>
  <c r="F258" i="4"/>
  <c r="E258" i="4"/>
  <c r="D258" i="4"/>
  <c r="C258" i="4"/>
  <c r="Y257" i="4"/>
  <c r="X257" i="4"/>
  <c r="W257" i="4"/>
  <c r="V257" i="4"/>
  <c r="U257" i="4"/>
  <c r="T257" i="4"/>
  <c r="S257" i="4"/>
  <c r="R257" i="4"/>
  <c r="M257" i="4"/>
  <c r="J257" i="4"/>
  <c r="I257" i="4"/>
  <c r="H257" i="4"/>
  <c r="G257" i="4"/>
  <c r="F257" i="4"/>
  <c r="E257" i="4"/>
  <c r="D257" i="4"/>
  <c r="C257" i="4"/>
  <c r="R256" i="4"/>
  <c r="AB255" i="4"/>
  <c r="Y255" i="4"/>
  <c r="X255" i="4"/>
  <c r="W255" i="4"/>
  <c r="V255" i="4"/>
  <c r="U255" i="4"/>
  <c r="T255" i="4"/>
  <c r="S255" i="4"/>
  <c r="R255" i="4"/>
  <c r="AB254" i="4"/>
  <c r="Y254" i="4"/>
  <c r="X254" i="4"/>
  <c r="W254" i="4"/>
  <c r="V254" i="4"/>
  <c r="U254" i="4"/>
  <c r="T254" i="4"/>
  <c r="S254" i="4"/>
  <c r="R254" i="4"/>
  <c r="M253" i="4"/>
  <c r="AB252" i="4"/>
  <c r="M252" i="4"/>
  <c r="AB251" i="4"/>
  <c r="M251" i="4"/>
  <c r="AB250" i="4"/>
  <c r="M250" i="4"/>
  <c r="AB249" i="4"/>
  <c r="M249" i="4"/>
  <c r="AB248" i="4"/>
  <c r="M248" i="4"/>
  <c r="AB247" i="4"/>
  <c r="M247" i="4"/>
  <c r="AB246" i="4"/>
  <c r="M246" i="4"/>
  <c r="AB245" i="4"/>
  <c r="M245" i="4"/>
  <c r="AB244" i="4"/>
  <c r="M244" i="4"/>
  <c r="AB243" i="4"/>
  <c r="M243" i="4"/>
  <c r="AB242" i="4"/>
  <c r="M242" i="4"/>
  <c r="AB241" i="4"/>
  <c r="M241" i="4"/>
  <c r="AB240" i="4"/>
  <c r="M240" i="4"/>
  <c r="AB239" i="4"/>
  <c r="M239" i="4"/>
  <c r="AB238" i="4"/>
  <c r="M238" i="4"/>
  <c r="AB237" i="4"/>
  <c r="M237" i="4"/>
  <c r="AB236" i="4"/>
  <c r="M236" i="4"/>
  <c r="W227" i="4"/>
  <c r="AB225" i="4"/>
  <c r="Y225" i="4"/>
  <c r="X225" i="4"/>
  <c r="W225" i="4"/>
  <c r="V225" i="4"/>
  <c r="U225" i="4"/>
  <c r="T225" i="4"/>
  <c r="S225" i="4"/>
  <c r="R225" i="4"/>
  <c r="J225" i="4"/>
  <c r="R224" i="4"/>
  <c r="AB223" i="4"/>
  <c r="Y223" i="4"/>
  <c r="X223" i="4"/>
  <c r="W223" i="4"/>
  <c r="V223" i="4"/>
  <c r="U223" i="4"/>
  <c r="T223" i="4"/>
  <c r="S223" i="4"/>
  <c r="R223" i="4"/>
  <c r="AB222" i="4"/>
  <c r="Y222" i="4"/>
  <c r="X222" i="4"/>
  <c r="W222" i="4"/>
  <c r="V222" i="4"/>
  <c r="U222" i="4"/>
  <c r="T222" i="4"/>
  <c r="S222" i="4"/>
  <c r="R222" i="4"/>
  <c r="M222" i="4"/>
  <c r="J222" i="4"/>
  <c r="I222" i="4"/>
  <c r="H222" i="4"/>
  <c r="G222" i="4"/>
  <c r="F222" i="4"/>
  <c r="E222" i="4"/>
  <c r="D222" i="4"/>
  <c r="C222" i="4"/>
  <c r="M221" i="4"/>
  <c r="J221" i="4"/>
  <c r="I221" i="4"/>
  <c r="H221" i="4"/>
  <c r="G221" i="4"/>
  <c r="F221" i="4"/>
  <c r="E221" i="4"/>
  <c r="D221" i="4"/>
  <c r="C221" i="4"/>
  <c r="C220" i="4"/>
  <c r="AB219" i="4"/>
  <c r="M219" i="4"/>
  <c r="J219" i="4"/>
  <c r="I219" i="4"/>
  <c r="H219" i="4"/>
  <c r="G219" i="4"/>
  <c r="F219" i="4"/>
  <c r="E219" i="4"/>
  <c r="D219" i="4"/>
  <c r="C219" i="4"/>
  <c r="AB218" i="4"/>
  <c r="M218" i="4"/>
  <c r="AB217" i="4"/>
  <c r="M217" i="4"/>
  <c r="AB216" i="4"/>
  <c r="M216" i="4"/>
  <c r="AB215" i="4"/>
  <c r="M215" i="4"/>
  <c r="AB214" i="4"/>
  <c r="M214" i="4"/>
  <c r="AB213" i="4"/>
  <c r="M213" i="4"/>
  <c r="AB212" i="4"/>
  <c r="M212" i="4"/>
  <c r="AB211" i="4"/>
  <c r="M211" i="4"/>
  <c r="AB210" i="4"/>
  <c r="M210" i="4"/>
  <c r="AB209" i="4"/>
  <c r="M209" i="4"/>
  <c r="AB208" i="4"/>
  <c r="M208" i="4"/>
  <c r="AB207" i="4"/>
  <c r="M207" i="4"/>
  <c r="AB206" i="4"/>
  <c r="M206" i="4"/>
  <c r="AB205" i="4"/>
  <c r="M205" i="4"/>
  <c r="AB204" i="4"/>
  <c r="M204" i="4"/>
  <c r="H188" i="4"/>
  <c r="W187" i="4"/>
  <c r="J186" i="4"/>
  <c r="I186" i="4"/>
  <c r="H186" i="4"/>
  <c r="G186" i="4"/>
  <c r="F186" i="4"/>
  <c r="E186" i="4"/>
  <c r="D186" i="4"/>
  <c r="C186" i="4"/>
  <c r="AB185" i="4"/>
  <c r="Y185" i="4"/>
  <c r="X185" i="4"/>
  <c r="W185" i="4"/>
  <c r="V185" i="4"/>
  <c r="U185" i="4"/>
  <c r="T185" i="4"/>
  <c r="S185" i="4"/>
  <c r="R185" i="4"/>
  <c r="R184" i="4"/>
  <c r="J184" i="4"/>
  <c r="I184" i="4"/>
  <c r="H184" i="4"/>
  <c r="G184" i="4"/>
  <c r="F184" i="4"/>
  <c r="E184" i="4"/>
  <c r="D184" i="4"/>
  <c r="C184" i="4"/>
  <c r="AB183" i="4"/>
  <c r="Y183" i="4"/>
  <c r="X183" i="4"/>
  <c r="W183" i="4"/>
  <c r="V183" i="4"/>
  <c r="U183" i="4"/>
  <c r="T183" i="4"/>
  <c r="S183" i="4"/>
  <c r="R183" i="4"/>
  <c r="AB182" i="4"/>
  <c r="Y182" i="4"/>
  <c r="X182" i="4"/>
  <c r="W182" i="4"/>
  <c r="V182" i="4"/>
  <c r="U182" i="4"/>
  <c r="T182" i="4"/>
  <c r="S182" i="4"/>
  <c r="R182" i="4"/>
  <c r="M182" i="4"/>
  <c r="AB181" i="4"/>
  <c r="AB180" i="4"/>
  <c r="M180" i="4"/>
  <c r="AB179" i="4"/>
  <c r="M179" i="4"/>
  <c r="AB178" i="4"/>
  <c r="M178" i="4"/>
  <c r="AB177" i="4"/>
  <c r="M177" i="4"/>
  <c r="AB176" i="4"/>
  <c r="M176" i="4"/>
  <c r="C176" i="4"/>
  <c r="AB175" i="4"/>
  <c r="M175" i="4"/>
  <c r="AB174" i="4"/>
  <c r="M174" i="4"/>
  <c r="AB173" i="4"/>
  <c r="M173" i="4"/>
  <c r="AB172" i="4"/>
  <c r="M172" i="4"/>
  <c r="AB171" i="4"/>
  <c r="W163" i="4"/>
  <c r="J163" i="4"/>
  <c r="AB162" i="4"/>
  <c r="Y162" i="4"/>
  <c r="X162" i="4"/>
  <c r="W162" i="4"/>
  <c r="V162" i="4"/>
  <c r="U162" i="4"/>
  <c r="T162" i="4"/>
  <c r="S162" i="4"/>
  <c r="R162" i="4"/>
  <c r="M162" i="4"/>
  <c r="L162" i="4"/>
  <c r="J162" i="4"/>
  <c r="I162" i="4"/>
  <c r="H162" i="4"/>
  <c r="G162" i="4"/>
  <c r="F162" i="4"/>
  <c r="E162" i="4"/>
  <c r="D162" i="4"/>
  <c r="C162" i="4"/>
  <c r="R161" i="4"/>
  <c r="C161" i="4"/>
  <c r="AB160" i="4"/>
  <c r="Y160" i="4"/>
  <c r="X160" i="4"/>
  <c r="W160" i="4"/>
  <c r="V160" i="4"/>
  <c r="U160" i="4"/>
  <c r="T160" i="4"/>
  <c r="S160" i="4"/>
  <c r="R160" i="4"/>
  <c r="M160" i="4"/>
  <c r="J160" i="4"/>
  <c r="I160" i="4"/>
  <c r="H160" i="4"/>
  <c r="G160" i="4"/>
  <c r="F160" i="4"/>
  <c r="E160" i="4"/>
  <c r="D160" i="4"/>
  <c r="C160" i="4"/>
  <c r="AB159" i="4"/>
  <c r="Y159" i="4"/>
  <c r="X159" i="4"/>
  <c r="W159" i="4"/>
  <c r="V159" i="4"/>
  <c r="U159" i="4"/>
  <c r="T159" i="4"/>
  <c r="S159" i="4"/>
  <c r="R159" i="4"/>
  <c r="M159" i="4"/>
  <c r="L159" i="4"/>
  <c r="J159" i="4"/>
  <c r="I159" i="4"/>
  <c r="H159" i="4"/>
  <c r="G159" i="4"/>
  <c r="F159" i="4"/>
  <c r="E159" i="4"/>
  <c r="D159" i="4"/>
  <c r="C159" i="4"/>
  <c r="M156" i="4"/>
  <c r="AB155" i="4"/>
  <c r="M155" i="4"/>
  <c r="AB154" i="4"/>
  <c r="M154" i="4"/>
  <c r="AB153" i="4"/>
  <c r="M153" i="4"/>
  <c r="AB152" i="4"/>
  <c r="M152" i="4"/>
  <c r="AB151" i="4"/>
  <c r="M151" i="4"/>
  <c r="AB150" i="4"/>
  <c r="M150" i="4"/>
  <c r="AB149" i="4"/>
  <c r="M149" i="4"/>
  <c r="AB148" i="4"/>
  <c r="M148" i="4"/>
  <c r="AB147" i="4"/>
  <c r="M147" i="4"/>
  <c r="AB146" i="4"/>
  <c r="M146" i="4"/>
  <c r="AB145" i="4"/>
  <c r="M145" i="4"/>
  <c r="AB144" i="4"/>
  <c r="M144" i="4"/>
  <c r="AB143" i="4"/>
  <c r="M143" i="4"/>
  <c r="AB142" i="4"/>
  <c r="M142" i="4"/>
  <c r="AB141" i="4"/>
  <c r="M141" i="4"/>
  <c r="AB140" i="4"/>
  <c r="M140" i="4"/>
  <c r="AB139" i="4"/>
  <c r="M139" i="4"/>
  <c r="AB138" i="4"/>
  <c r="M138" i="4"/>
  <c r="AB137" i="4"/>
  <c r="M137" i="4"/>
  <c r="AB136" i="4"/>
  <c r="H121" i="4"/>
  <c r="W120" i="4"/>
  <c r="M119" i="4"/>
  <c r="L119" i="4"/>
  <c r="K119" i="4"/>
  <c r="J119" i="4"/>
  <c r="I119" i="4"/>
  <c r="H119" i="4"/>
  <c r="G119" i="4"/>
  <c r="F119" i="4"/>
  <c r="E119" i="4"/>
  <c r="D119" i="4"/>
  <c r="C119" i="4"/>
  <c r="C118" i="4"/>
  <c r="AB117" i="4"/>
  <c r="Y117" i="4"/>
  <c r="X117" i="4"/>
  <c r="W117" i="4"/>
  <c r="V117" i="4"/>
  <c r="U117" i="4"/>
  <c r="T117" i="4"/>
  <c r="S117" i="4"/>
  <c r="R117" i="4"/>
  <c r="M117" i="4"/>
  <c r="J117" i="4"/>
  <c r="I117" i="4"/>
  <c r="H117" i="4"/>
  <c r="G117" i="4"/>
  <c r="F117" i="4"/>
  <c r="E117" i="4"/>
  <c r="D117" i="4"/>
  <c r="C117" i="4"/>
  <c r="R116" i="4"/>
  <c r="M116" i="4"/>
  <c r="L116" i="4"/>
  <c r="K116" i="4"/>
  <c r="J116" i="4"/>
  <c r="I116" i="4"/>
  <c r="H116" i="4"/>
  <c r="G116" i="4"/>
  <c r="F116" i="4"/>
  <c r="E116" i="4"/>
  <c r="D116" i="4"/>
  <c r="C116" i="4"/>
  <c r="AB115" i="4"/>
  <c r="Y115" i="4"/>
  <c r="X115" i="4"/>
  <c r="W115" i="4"/>
  <c r="V115" i="4"/>
  <c r="U115" i="4"/>
  <c r="T115" i="4"/>
  <c r="S115" i="4"/>
  <c r="R115" i="4"/>
  <c r="AB114" i="4"/>
  <c r="Y114" i="4"/>
  <c r="X114" i="4"/>
  <c r="W114" i="4"/>
  <c r="V114" i="4"/>
  <c r="U114" i="4"/>
  <c r="T114" i="4"/>
  <c r="S114" i="4"/>
  <c r="R114" i="4"/>
  <c r="M114" i="4"/>
  <c r="AB113" i="4"/>
  <c r="M113" i="4"/>
  <c r="AB112" i="4"/>
  <c r="M112" i="4"/>
  <c r="AB111" i="4"/>
  <c r="M111" i="4"/>
  <c r="AB110" i="4"/>
  <c r="M110" i="4"/>
  <c r="AB109" i="4"/>
  <c r="M109" i="4"/>
  <c r="AB108" i="4"/>
  <c r="M108" i="4"/>
  <c r="AB107" i="4"/>
  <c r="M107" i="4"/>
  <c r="AB106" i="4"/>
  <c r="M106" i="4"/>
  <c r="AB105" i="4"/>
  <c r="M105" i="4"/>
  <c r="AB104" i="4"/>
  <c r="M104" i="4"/>
  <c r="Y96" i="4"/>
  <c r="J96" i="4"/>
  <c r="AB95" i="4"/>
  <c r="Y95" i="4"/>
  <c r="X95" i="4"/>
  <c r="W95" i="4"/>
  <c r="V95" i="4"/>
  <c r="U95" i="4"/>
  <c r="T95" i="4"/>
  <c r="S95" i="4"/>
  <c r="R95" i="4"/>
  <c r="M95" i="4"/>
  <c r="L95" i="4"/>
  <c r="K95" i="4"/>
  <c r="J95" i="4"/>
  <c r="I95" i="4"/>
  <c r="H95" i="4"/>
  <c r="G95" i="4"/>
  <c r="F95" i="4"/>
  <c r="E95" i="4"/>
  <c r="D95" i="4"/>
  <c r="C95" i="4"/>
  <c r="R94" i="4"/>
  <c r="C94" i="4"/>
  <c r="AB93" i="4"/>
  <c r="Y93" i="4"/>
  <c r="X93" i="4"/>
  <c r="W93" i="4"/>
  <c r="V93" i="4"/>
  <c r="U93" i="4"/>
  <c r="T93" i="4"/>
  <c r="S93" i="4"/>
  <c r="R93" i="4"/>
  <c r="C93" i="4"/>
  <c r="AB92" i="4"/>
  <c r="Y92" i="4"/>
  <c r="X92" i="4"/>
  <c r="W92" i="4"/>
  <c r="V92" i="4"/>
  <c r="U92" i="4"/>
  <c r="T92" i="4"/>
  <c r="S92" i="4"/>
  <c r="R92" i="4"/>
  <c r="M92" i="4"/>
  <c r="J92" i="4"/>
  <c r="I92" i="4"/>
  <c r="H92" i="4"/>
  <c r="G92" i="4"/>
  <c r="F92" i="4"/>
  <c r="E92" i="4"/>
  <c r="D92" i="4"/>
  <c r="C92" i="4"/>
  <c r="AB90" i="4"/>
  <c r="M90" i="4"/>
  <c r="AB89" i="4"/>
  <c r="M89" i="4"/>
  <c r="AB88" i="4"/>
  <c r="M88" i="4"/>
  <c r="AB87" i="4"/>
  <c r="M87" i="4"/>
  <c r="AB86" i="4"/>
  <c r="M86" i="4"/>
  <c r="AB85" i="4"/>
  <c r="M85" i="4"/>
  <c r="AB84" i="4"/>
  <c r="M84" i="4"/>
  <c r="AB83" i="4"/>
  <c r="M83" i="4"/>
  <c r="AB82" i="4"/>
  <c r="M82" i="4"/>
  <c r="AB81" i="4"/>
  <c r="M81" i="4"/>
  <c r="AB80" i="4"/>
  <c r="M80" i="4"/>
  <c r="AB79" i="4"/>
  <c r="M79" i="4"/>
  <c r="AI78" i="4"/>
  <c r="AH78" i="4"/>
  <c r="AG78" i="4"/>
  <c r="AF78" i="4"/>
  <c r="AB78" i="4"/>
  <c r="M78" i="4"/>
  <c r="AI77" i="4"/>
  <c r="AH77" i="4"/>
  <c r="AB77" i="4"/>
  <c r="M77" i="4"/>
  <c r="AI76" i="4"/>
  <c r="AH76" i="4"/>
  <c r="AB76" i="4"/>
  <c r="M76" i="4"/>
  <c r="AI75" i="4"/>
  <c r="AH75" i="4"/>
  <c r="AB75" i="4"/>
  <c r="M75" i="4"/>
  <c r="AI74" i="4"/>
  <c r="AH74" i="4"/>
  <c r="AB74" i="4"/>
  <c r="M74" i="4"/>
  <c r="AI73" i="4"/>
  <c r="AH73" i="4"/>
  <c r="AB73" i="4"/>
  <c r="M73" i="4"/>
  <c r="AI72" i="4"/>
  <c r="AH72" i="4"/>
  <c r="AB72" i="4"/>
  <c r="M72" i="4"/>
  <c r="AI71" i="4"/>
  <c r="AH71" i="4"/>
  <c r="AI70" i="4"/>
  <c r="AH70" i="4"/>
  <c r="AI44" i="4"/>
  <c r="AH44" i="4"/>
  <c r="AG44" i="4"/>
  <c r="AF44" i="4"/>
  <c r="AI43" i="4"/>
  <c r="AH43" i="4"/>
  <c r="AI42" i="4"/>
  <c r="AH42" i="4"/>
  <c r="AI41" i="4"/>
  <c r="AH41" i="4"/>
  <c r="AI40" i="4"/>
  <c r="AH40" i="4"/>
  <c r="AI39" i="4"/>
  <c r="AH39" i="4"/>
  <c r="AI38" i="4"/>
  <c r="AH38" i="4"/>
  <c r="AI37" i="4"/>
  <c r="AH37" i="4"/>
  <c r="W37" i="4"/>
  <c r="AI36" i="4"/>
  <c r="AH36" i="4"/>
  <c r="I36" i="4"/>
  <c r="Y35" i="4"/>
  <c r="X35" i="4"/>
  <c r="W35" i="4"/>
  <c r="V35" i="4"/>
  <c r="U35" i="4"/>
  <c r="T35" i="4"/>
  <c r="S35" i="4"/>
  <c r="R35" i="4"/>
  <c r="J35" i="4"/>
  <c r="I35" i="4"/>
  <c r="H35" i="4"/>
  <c r="G35" i="4"/>
  <c r="F35" i="4"/>
  <c r="E35" i="4"/>
  <c r="D35" i="4"/>
  <c r="C35" i="4"/>
  <c r="R34" i="4"/>
  <c r="C34" i="4"/>
  <c r="AB33" i="4"/>
  <c r="Y33" i="4"/>
  <c r="X33" i="4"/>
  <c r="W33" i="4"/>
  <c r="V33" i="4"/>
  <c r="U33" i="4"/>
  <c r="T33" i="4"/>
  <c r="S33" i="4"/>
  <c r="R33" i="4"/>
  <c r="C33" i="4"/>
  <c r="AB32" i="4"/>
  <c r="Y32" i="4"/>
  <c r="X32" i="4"/>
  <c r="W32" i="4"/>
  <c r="V32" i="4"/>
  <c r="U32" i="4"/>
  <c r="T32" i="4"/>
  <c r="S32" i="4"/>
  <c r="R32" i="4"/>
  <c r="M32" i="4"/>
  <c r="J32" i="4"/>
  <c r="I32" i="4"/>
  <c r="H32" i="4"/>
  <c r="G32" i="4"/>
  <c r="F32" i="4"/>
  <c r="E32" i="4"/>
  <c r="D32" i="4"/>
  <c r="C32" i="4"/>
  <c r="AI15" i="4"/>
  <c r="AH15" i="4"/>
  <c r="AG15" i="4"/>
  <c r="AF15" i="4"/>
  <c r="AB15" i="4"/>
  <c r="M15" i="4"/>
  <c r="AI14" i="4"/>
  <c r="AH14" i="4"/>
  <c r="AB14" i="4"/>
  <c r="M14" i="4"/>
  <c r="AI13" i="4"/>
  <c r="AH13" i="4"/>
  <c r="AB13" i="4"/>
  <c r="M13" i="4"/>
  <c r="AI12" i="4"/>
  <c r="AH12" i="4"/>
  <c r="AB12" i="4"/>
  <c r="M12" i="4"/>
  <c r="AI11" i="4"/>
  <c r="AH11" i="4"/>
  <c r="AB11" i="4"/>
  <c r="M11" i="4"/>
  <c r="AI10" i="4"/>
  <c r="AH10" i="4"/>
  <c r="AB10" i="4"/>
  <c r="M10" i="4"/>
  <c r="AI9" i="4"/>
  <c r="AH9" i="4"/>
  <c r="AB9" i="4"/>
  <c r="M9" i="4"/>
  <c r="AI8" i="4"/>
  <c r="AH8" i="4"/>
  <c r="AB8" i="4"/>
  <c r="M8" i="4"/>
  <c r="AI7" i="4"/>
  <c r="AH7" i="4"/>
  <c r="AB7" i="4"/>
  <c r="M7" i="4"/>
  <c r="AB6" i="4"/>
  <c r="M6" i="4"/>
  <c r="AD411" i="3"/>
  <c r="AA411" i="3"/>
  <c r="Z411" i="3"/>
  <c r="Y411" i="3"/>
  <c r="X411" i="3"/>
  <c r="W411" i="3"/>
  <c r="V411" i="3"/>
  <c r="U411" i="3"/>
  <c r="T411" i="3"/>
  <c r="M411" i="3"/>
  <c r="J411" i="3"/>
  <c r="I411" i="3"/>
  <c r="H411" i="3"/>
  <c r="G411" i="3"/>
  <c r="F411" i="3"/>
  <c r="E411" i="3"/>
  <c r="D411" i="3"/>
  <c r="C411" i="3"/>
  <c r="T410" i="3"/>
  <c r="C410" i="3"/>
  <c r="AD409" i="3"/>
  <c r="AA409" i="3"/>
  <c r="Z409" i="3"/>
  <c r="Y409" i="3"/>
  <c r="X409" i="3"/>
  <c r="W409" i="3"/>
  <c r="V409" i="3"/>
  <c r="U409" i="3"/>
  <c r="T409" i="3"/>
  <c r="M409" i="3"/>
  <c r="J409" i="3"/>
  <c r="I409" i="3"/>
  <c r="H409" i="3"/>
  <c r="G409" i="3"/>
  <c r="F409" i="3"/>
  <c r="E409" i="3"/>
  <c r="D409" i="3"/>
  <c r="C409" i="3"/>
  <c r="AD408" i="3"/>
  <c r="AA408" i="3"/>
  <c r="Z408" i="3"/>
  <c r="Y408" i="3"/>
  <c r="X408" i="3"/>
  <c r="W408" i="3"/>
  <c r="V408" i="3"/>
  <c r="U408" i="3"/>
  <c r="T408" i="3"/>
  <c r="M408" i="3"/>
  <c r="J408" i="3"/>
  <c r="I408" i="3"/>
  <c r="H408" i="3"/>
  <c r="G408" i="3"/>
  <c r="F408" i="3"/>
  <c r="E408" i="3"/>
  <c r="D408" i="3"/>
  <c r="C408" i="3"/>
  <c r="AD407" i="3"/>
  <c r="AD406" i="3"/>
  <c r="M406" i="3"/>
  <c r="AC390" i="3"/>
  <c r="Z390" i="3"/>
  <c r="Y390" i="3"/>
  <c r="X390" i="3"/>
  <c r="W390" i="3"/>
  <c r="V390" i="3"/>
  <c r="U390" i="3"/>
  <c r="T390" i="3"/>
  <c r="S390" i="3"/>
  <c r="M390" i="3"/>
  <c r="J390" i="3"/>
  <c r="I390" i="3"/>
  <c r="H390" i="3"/>
  <c r="G390" i="3"/>
  <c r="F390" i="3"/>
  <c r="E390" i="3"/>
  <c r="D390" i="3"/>
  <c r="C390" i="3"/>
  <c r="S389" i="3"/>
  <c r="C389" i="3"/>
  <c r="AC388" i="3"/>
  <c r="Z388" i="3"/>
  <c r="Y388" i="3"/>
  <c r="X388" i="3"/>
  <c r="W388" i="3"/>
  <c r="V388" i="3"/>
  <c r="U388" i="3"/>
  <c r="T388" i="3"/>
  <c r="S388" i="3"/>
  <c r="M388" i="3"/>
  <c r="J388" i="3"/>
  <c r="I388" i="3"/>
  <c r="H388" i="3"/>
  <c r="G388" i="3"/>
  <c r="F388" i="3"/>
  <c r="E388" i="3"/>
  <c r="D388" i="3"/>
  <c r="C388" i="3"/>
  <c r="AC387" i="3"/>
  <c r="Z387" i="3"/>
  <c r="Y387" i="3"/>
  <c r="X387" i="3"/>
  <c r="W387" i="3"/>
  <c r="V387" i="3"/>
  <c r="U387" i="3"/>
  <c r="T387" i="3"/>
  <c r="S387" i="3"/>
  <c r="M387" i="3"/>
  <c r="J387" i="3"/>
  <c r="H387" i="3"/>
  <c r="G387" i="3"/>
  <c r="F387" i="3"/>
  <c r="E387" i="3"/>
  <c r="C387" i="3"/>
  <c r="AC386" i="3"/>
  <c r="M386" i="3"/>
  <c r="AC385" i="3"/>
  <c r="M385" i="3"/>
  <c r="AC384" i="3"/>
  <c r="Z384" i="3"/>
  <c r="Y384" i="3"/>
  <c r="X384" i="3"/>
  <c r="W384" i="3"/>
  <c r="V384" i="3"/>
  <c r="U384" i="3"/>
  <c r="T384" i="3"/>
  <c r="S384" i="3"/>
  <c r="M384" i="3"/>
  <c r="J384" i="3"/>
  <c r="I384" i="3"/>
  <c r="H384" i="3"/>
  <c r="G384" i="3"/>
  <c r="F384" i="3"/>
  <c r="E384" i="3"/>
  <c r="D384" i="3"/>
  <c r="C384" i="3"/>
  <c r="S383" i="3"/>
  <c r="C383" i="3"/>
  <c r="AC382" i="3"/>
  <c r="Z382" i="3"/>
  <c r="Y382" i="3"/>
  <c r="X382" i="3"/>
  <c r="W382" i="3"/>
  <c r="V382" i="3"/>
  <c r="U382" i="3"/>
  <c r="T382" i="3"/>
  <c r="S382" i="3"/>
  <c r="M382" i="3"/>
  <c r="J382" i="3"/>
  <c r="I382" i="3"/>
  <c r="H382" i="3"/>
  <c r="G382" i="3"/>
  <c r="F382" i="3"/>
  <c r="E382" i="3"/>
  <c r="D382" i="3"/>
  <c r="C382" i="3"/>
  <c r="AC381" i="3"/>
  <c r="Z381" i="3"/>
  <c r="Y381" i="3"/>
  <c r="X381" i="3"/>
  <c r="W381" i="3"/>
  <c r="V381" i="3"/>
  <c r="U381" i="3"/>
  <c r="T381" i="3"/>
  <c r="S381" i="3"/>
  <c r="M381" i="3"/>
  <c r="I381" i="3"/>
  <c r="F381" i="3"/>
  <c r="E381" i="3"/>
  <c r="D381" i="3"/>
  <c r="C381" i="3"/>
  <c r="AC380" i="3"/>
  <c r="M380" i="3"/>
  <c r="AC379" i="3"/>
  <c r="M379" i="3"/>
  <c r="AC378" i="3"/>
  <c r="Z378" i="3"/>
  <c r="Y378" i="3"/>
  <c r="X378" i="3"/>
  <c r="W378" i="3"/>
  <c r="V378" i="3"/>
  <c r="U378" i="3"/>
  <c r="T378" i="3"/>
  <c r="S378" i="3"/>
  <c r="M378" i="3"/>
  <c r="J378" i="3"/>
  <c r="I378" i="3"/>
  <c r="H378" i="3"/>
  <c r="G378" i="3"/>
  <c r="F378" i="3"/>
  <c r="E378" i="3"/>
  <c r="D378" i="3"/>
  <c r="C378" i="3"/>
  <c r="S377" i="3"/>
  <c r="C377" i="3"/>
  <c r="AC376" i="3"/>
  <c r="Z376" i="3"/>
  <c r="Y376" i="3"/>
  <c r="X376" i="3"/>
  <c r="W376" i="3"/>
  <c r="V376" i="3"/>
  <c r="U376" i="3"/>
  <c r="T376" i="3"/>
  <c r="S376" i="3"/>
  <c r="M376" i="3"/>
  <c r="J376" i="3"/>
  <c r="I376" i="3"/>
  <c r="H376" i="3"/>
  <c r="G376" i="3"/>
  <c r="F376" i="3"/>
  <c r="E376" i="3"/>
  <c r="D376" i="3"/>
  <c r="C376" i="3"/>
  <c r="AC375" i="3"/>
  <c r="Z375" i="3"/>
  <c r="Y375" i="3"/>
  <c r="X375" i="3"/>
  <c r="W375" i="3"/>
  <c r="V375" i="3"/>
  <c r="U375" i="3"/>
  <c r="T375" i="3"/>
  <c r="S375" i="3"/>
  <c r="M375" i="3"/>
  <c r="J375" i="3"/>
  <c r="F375" i="3"/>
  <c r="E375" i="3"/>
  <c r="D375" i="3"/>
  <c r="C375" i="3"/>
  <c r="AC374" i="3"/>
  <c r="M374" i="3"/>
  <c r="AC373" i="3"/>
  <c r="M373" i="3"/>
  <c r="AC372" i="3"/>
  <c r="Z372" i="3"/>
  <c r="Y372" i="3"/>
  <c r="X372" i="3"/>
  <c r="W372" i="3"/>
  <c r="V372" i="3"/>
  <c r="U372" i="3"/>
  <c r="T372" i="3"/>
  <c r="S372" i="3"/>
  <c r="M372" i="3"/>
  <c r="J372" i="3"/>
  <c r="I372" i="3"/>
  <c r="H372" i="3"/>
  <c r="G372" i="3"/>
  <c r="F372" i="3"/>
  <c r="E372" i="3"/>
  <c r="D372" i="3"/>
  <c r="C372" i="3"/>
  <c r="S371" i="3"/>
  <c r="C371" i="3"/>
  <c r="AC370" i="3"/>
  <c r="Z370" i="3"/>
  <c r="Y370" i="3"/>
  <c r="X370" i="3"/>
  <c r="W370" i="3"/>
  <c r="V370" i="3"/>
  <c r="U370" i="3"/>
  <c r="T370" i="3"/>
  <c r="S370" i="3"/>
  <c r="M370" i="3"/>
  <c r="J370" i="3"/>
  <c r="I370" i="3"/>
  <c r="H370" i="3"/>
  <c r="G370" i="3"/>
  <c r="F370" i="3"/>
  <c r="E370" i="3"/>
  <c r="D370" i="3"/>
  <c r="C370" i="3"/>
  <c r="AC369" i="3"/>
  <c r="Z369" i="3"/>
  <c r="Y369" i="3"/>
  <c r="X369" i="3"/>
  <c r="W369" i="3"/>
  <c r="V369" i="3"/>
  <c r="U369" i="3"/>
  <c r="T369" i="3"/>
  <c r="S369" i="3"/>
  <c r="M369" i="3"/>
  <c r="J369" i="3"/>
  <c r="C369" i="3"/>
  <c r="AC368" i="3"/>
  <c r="M368" i="3"/>
  <c r="AC367" i="3"/>
  <c r="Z367" i="3"/>
  <c r="Y367" i="3"/>
  <c r="X367" i="3"/>
  <c r="W367" i="3"/>
  <c r="V367" i="3"/>
  <c r="U367" i="3"/>
  <c r="T367" i="3"/>
  <c r="S367" i="3"/>
  <c r="M367" i="3"/>
  <c r="G367" i="3"/>
  <c r="F367" i="3"/>
  <c r="E367" i="3"/>
  <c r="D367" i="3"/>
  <c r="C367" i="3"/>
  <c r="S366" i="3"/>
  <c r="C366" i="3"/>
  <c r="AC365" i="3"/>
  <c r="Z365" i="3"/>
  <c r="Y365" i="3"/>
  <c r="X365" i="3"/>
  <c r="W365" i="3"/>
  <c r="V365" i="3"/>
  <c r="U365" i="3"/>
  <c r="T365" i="3"/>
  <c r="S365" i="3"/>
  <c r="M365" i="3"/>
  <c r="G365" i="3"/>
  <c r="F365" i="3"/>
  <c r="E365" i="3"/>
  <c r="D365" i="3"/>
  <c r="C365" i="3"/>
  <c r="AC364" i="3"/>
  <c r="Z364" i="3"/>
  <c r="Y364" i="3"/>
  <c r="X364" i="3"/>
  <c r="W364" i="3"/>
  <c r="V364" i="3"/>
  <c r="U364" i="3"/>
  <c r="T364" i="3"/>
  <c r="S364" i="3"/>
  <c r="M364" i="3"/>
  <c r="G364" i="3"/>
  <c r="F364" i="3"/>
  <c r="E364" i="3"/>
  <c r="D364" i="3"/>
  <c r="C364" i="3"/>
  <c r="AC363" i="3"/>
  <c r="M363" i="3"/>
  <c r="AC362" i="3"/>
  <c r="Z362" i="3"/>
  <c r="Y362" i="3"/>
  <c r="X362" i="3"/>
  <c r="W362" i="3"/>
  <c r="V362" i="3"/>
  <c r="U362" i="3"/>
  <c r="T362" i="3"/>
  <c r="S362" i="3"/>
  <c r="E362" i="3"/>
  <c r="D362" i="3"/>
  <c r="C362" i="3"/>
  <c r="S361" i="3"/>
  <c r="C361" i="3"/>
  <c r="AC360" i="3"/>
  <c r="Z360" i="3"/>
  <c r="Y360" i="3"/>
  <c r="X360" i="3"/>
  <c r="W360" i="3"/>
  <c r="V360" i="3"/>
  <c r="U360" i="3"/>
  <c r="T360" i="3"/>
  <c r="S360" i="3"/>
  <c r="M360" i="3"/>
  <c r="E360" i="3"/>
  <c r="D360" i="3"/>
  <c r="C360" i="3"/>
  <c r="AC359" i="3"/>
  <c r="Z359" i="3"/>
  <c r="Y359" i="3"/>
  <c r="X359" i="3"/>
  <c r="W359" i="3"/>
  <c r="V359" i="3"/>
  <c r="U359" i="3"/>
  <c r="T359" i="3"/>
  <c r="S359" i="3"/>
  <c r="M359" i="3"/>
  <c r="E359" i="3"/>
  <c r="D359" i="3"/>
  <c r="C359" i="3"/>
  <c r="AC358" i="3"/>
  <c r="M358" i="3"/>
  <c r="AC357" i="3"/>
  <c r="M357" i="3"/>
  <c r="Z347" i="3"/>
  <c r="Y347" i="3"/>
  <c r="X347" i="3"/>
  <c r="W347" i="3"/>
  <c r="V347" i="3"/>
  <c r="U347" i="3"/>
  <c r="T347" i="3"/>
  <c r="S347" i="3"/>
  <c r="J347" i="3"/>
  <c r="I347" i="3"/>
  <c r="H347" i="3"/>
  <c r="G347" i="3"/>
  <c r="F347" i="3"/>
  <c r="E347" i="3"/>
  <c r="D347" i="3"/>
  <c r="C347" i="3"/>
  <c r="S346" i="3"/>
  <c r="C346" i="3"/>
  <c r="AC345" i="3"/>
  <c r="Z345" i="3"/>
  <c r="Y345" i="3"/>
  <c r="X345" i="3"/>
  <c r="W345" i="3"/>
  <c r="V345" i="3"/>
  <c r="U345" i="3"/>
  <c r="T345" i="3"/>
  <c r="S345" i="3"/>
  <c r="M345" i="3"/>
  <c r="J345" i="3"/>
  <c r="I345" i="3"/>
  <c r="H345" i="3"/>
  <c r="G345" i="3"/>
  <c r="F345" i="3"/>
  <c r="E345" i="3"/>
  <c r="D345" i="3"/>
  <c r="C345" i="3"/>
  <c r="AC344" i="3"/>
  <c r="Z344" i="3"/>
  <c r="Y344" i="3"/>
  <c r="X344" i="3"/>
  <c r="W344" i="3"/>
  <c r="V344" i="3"/>
  <c r="U344" i="3"/>
  <c r="T344" i="3"/>
  <c r="S344" i="3"/>
  <c r="M344" i="3"/>
  <c r="J344" i="3"/>
  <c r="I344" i="3"/>
  <c r="H344" i="3"/>
  <c r="G344" i="3"/>
  <c r="F344" i="3"/>
  <c r="E344" i="3"/>
  <c r="D344" i="3"/>
  <c r="C344" i="3"/>
  <c r="AC343" i="3"/>
  <c r="M343" i="3"/>
  <c r="AC342" i="3"/>
  <c r="M342" i="3"/>
  <c r="AC341" i="3"/>
  <c r="M341" i="3"/>
  <c r="AC340" i="3"/>
  <c r="M340" i="3"/>
  <c r="AC339" i="3"/>
  <c r="Z339" i="3"/>
  <c r="Y339" i="3"/>
  <c r="X339" i="3"/>
  <c r="W339" i="3"/>
  <c r="V339" i="3"/>
  <c r="U339" i="3"/>
  <c r="T339" i="3"/>
  <c r="S339" i="3"/>
  <c r="M339" i="3"/>
  <c r="J339" i="3"/>
  <c r="I339" i="3"/>
  <c r="H339" i="3"/>
  <c r="G339" i="3"/>
  <c r="F339" i="3"/>
  <c r="E339" i="3"/>
  <c r="D339" i="3"/>
  <c r="C339" i="3"/>
  <c r="S338" i="3"/>
  <c r="C338" i="3"/>
  <c r="AC337" i="3"/>
  <c r="Z337" i="3"/>
  <c r="Y337" i="3"/>
  <c r="X337" i="3"/>
  <c r="W337" i="3"/>
  <c r="V337" i="3"/>
  <c r="U337" i="3"/>
  <c r="T337" i="3"/>
  <c r="S337" i="3"/>
  <c r="M337" i="3"/>
  <c r="J337" i="3"/>
  <c r="I337" i="3"/>
  <c r="H337" i="3"/>
  <c r="G337" i="3"/>
  <c r="F337" i="3"/>
  <c r="E337" i="3"/>
  <c r="D337" i="3"/>
  <c r="C337" i="3"/>
  <c r="AC336" i="3"/>
  <c r="Z336" i="3"/>
  <c r="Y336" i="3"/>
  <c r="X336" i="3"/>
  <c r="W336" i="3"/>
  <c r="V336" i="3"/>
  <c r="U336" i="3"/>
  <c r="T336" i="3"/>
  <c r="S336" i="3"/>
  <c r="M336" i="3"/>
  <c r="J336" i="3"/>
  <c r="I336" i="3"/>
  <c r="H336" i="3"/>
  <c r="G336" i="3"/>
  <c r="F336" i="3"/>
  <c r="E336" i="3"/>
  <c r="D336" i="3"/>
  <c r="C336" i="3"/>
  <c r="AC335" i="3"/>
  <c r="M335" i="3"/>
  <c r="AC334" i="3"/>
  <c r="M334" i="3"/>
  <c r="AC333" i="3"/>
  <c r="M333" i="3"/>
  <c r="AC332" i="3"/>
  <c r="Z332" i="3"/>
  <c r="Y332" i="3"/>
  <c r="X332" i="3"/>
  <c r="W332" i="3"/>
  <c r="V332" i="3"/>
  <c r="U332" i="3"/>
  <c r="T332" i="3"/>
  <c r="S332" i="3"/>
  <c r="M332" i="3"/>
  <c r="J332" i="3"/>
  <c r="I332" i="3"/>
  <c r="H332" i="3"/>
  <c r="G332" i="3"/>
  <c r="F332" i="3"/>
  <c r="E332" i="3"/>
  <c r="D332" i="3"/>
  <c r="C332" i="3"/>
  <c r="S331" i="3"/>
  <c r="C331" i="3"/>
  <c r="AC330" i="3"/>
  <c r="Z330" i="3"/>
  <c r="Y330" i="3"/>
  <c r="X330" i="3"/>
  <c r="W330" i="3"/>
  <c r="V330" i="3"/>
  <c r="U330" i="3"/>
  <c r="T330" i="3"/>
  <c r="S330" i="3"/>
  <c r="M330" i="3"/>
  <c r="J330" i="3"/>
  <c r="I330" i="3"/>
  <c r="H330" i="3"/>
  <c r="G330" i="3"/>
  <c r="F330" i="3"/>
  <c r="E330" i="3"/>
  <c r="D330" i="3"/>
  <c r="C330" i="3"/>
  <c r="AC329" i="3"/>
  <c r="Z329" i="3"/>
  <c r="Y329" i="3"/>
  <c r="X329" i="3"/>
  <c r="W329" i="3"/>
  <c r="V329" i="3"/>
  <c r="U329" i="3"/>
  <c r="T329" i="3"/>
  <c r="S329" i="3"/>
  <c r="M329" i="3"/>
  <c r="J329" i="3"/>
  <c r="I329" i="3"/>
  <c r="H329" i="3"/>
  <c r="G329" i="3"/>
  <c r="F329" i="3"/>
  <c r="E329" i="3"/>
  <c r="D329" i="3"/>
  <c r="C329" i="3"/>
  <c r="AC328" i="3"/>
  <c r="M328" i="3"/>
  <c r="AC327" i="3"/>
  <c r="M327" i="3"/>
  <c r="AC326" i="3"/>
  <c r="M326" i="3"/>
  <c r="AC325" i="3"/>
  <c r="Z325" i="3"/>
  <c r="Y325" i="3"/>
  <c r="X325" i="3"/>
  <c r="W325" i="3"/>
  <c r="V325" i="3"/>
  <c r="U325" i="3"/>
  <c r="T325" i="3"/>
  <c r="S325" i="3"/>
  <c r="M325" i="3"/>
  <c r="J325" i="3"/>
  <c r="I325" i="3"/>
  <c r="H325" i="3"/>
  <c r="G325" i="3"/>
  <c r="F325" i="3"/>
  <c r="E325" i="3"/>
  <c r="D325" i="3"/>
  <c r="C325" i="3"/>
  <c r="S324" i="3"/>
  <c r="C324" i="3"/>
  <c r="AC323" i="3"/>
  <c r="Z323" i="3"/>
  <c r="Y323" i="3"/>
  <c r="X323" i="3"/>
  <c r="W323" i="3"/>
  <c r="V323" i="3"/>
  <c r="U323" i="3"/>
  <c r="T323" i="3"/>
  <c r="S323" i="3"/>
  <c r="M323" i="3"/>
  <c r="J323" i="3"/>
  <c r="I323" i="3"/>
  <c r="H323" i="3"/>
  <c r="G323" i="3"/>
  <c r="F323" i="3"/>
  <c r="E323" i="3"/>
  <c r="D323" i="3"/>
  <c r="C323" i="3"/>
  <c r="AC322" i="3"/>
  <c r="Z322" i="3"/>
  <c r="Y322" i="3"/>
  <c r="X322" i="3"/>
  <c r="W322" i="3"/>
  <c r="V322" i="3"/>
  <c r="U322" i="3"/>
  <c r="T322" i="3"/>
  <c r="S322" i="3"/>
  <c r="M322" i="3"/>
  <c r="J322" i="3"/>
  <c r="I322" i="3"/>
  <c r="H322" i="3"/>
  <c r="G322" i="3"/>
  <c r="F322" i="3"/>
  <c r="E322" i="3"/>
  <c r="D322" i="3"/>
  <c r="C322" i="3"/>
  <c r="AC321" i="3"/>
  <c r="M321" i="3"/>
  <c r="AC320" i="3"/>
  <c r="M320" i="3"/>
  <c r="AC319" i="3"/>
  <c r="M319" i="3"/>
  <c r="AC318" i="3"/>
  <c r="M318" i="3"/>
  <c r="AC317" i="3"/>
  <c r="Z317" i="3"/>
  <c r="Y317" i="3"/>
  <c r="X317" i="3"/>
  <c r="W317" i="3"/>
  <c r="V317" i="3"/>
  <c r="U317" i="3"/>
  <c r="T317" i="3"/>
  <c r="S317" i="3"/>
  <c r="M317" i="3"/>
  <c r="J317" i="3"/>
  <c r="I317" i="3"/>
  <c r="H317" i="3"/>
  <c r="G317" i="3"/>
  <c r="F317" i="3"/>
  <c r="E317" i="3"/>
  <c r="D317" i="3"/>
  <c r="C317" i="3"/>
  <c r="S316" i="3"/>
  <c r="C316" i="3"/>
  <c r="AC315" i="3"/>
  <c r="Z315" i="3"/>
  <c r="Y315" i="3"/>
  <c r="X315" i="3"/>
  <c r="W315" i="3"/>
  <c r="V315" i="3"/>
  <c r="U315" i="3"/>
  <c r="T315" i="3"/>
  <c r="S315" i="3"/>
  <c r="M315" i="3"/>
  <c r="J315" i="3"/>
  <c r="I315" i="3"/>
  <c r="H315" i="3"/>
  <c r="G315" i="3"/>
  <c r="F315" i="3"/>
  <c r="E315" i="3"/>
  <c r="D315" i="3"/>
  <c r="C315" i="3"/>
  <c r="AC314" i="3"/>
  <c r="Z314" i="3"/>
  <c r="Y314" i="3"/>
  <c r="X314" i="3"/>
  <c r="W314" i="3"/>
  <c r="V314" i="3"/>
  <c r="U314" i="3"/>
  <c r="T314" i="3"/>
  <c r="S314" i="3"/>
  <c r="M314" i="3"/>
  <c r="J314" i="3"/>
  <c r="I314" i="3"/>
  <c r="H314" i="3"/>
  <c r="G314" i="3"/>
  <c r="F314" i="3"/>
  <c r="E314" i="3"/>
  <c r="D314" i="3"/>
  <c r="C314" i="3"/>
  <c r="AC313" i="3"/>
  <c r="M313" i="3"/>
  <c r="AC312" i="3"/>
  <c r="M312" i="3"/>
  <c r="AC311" i="3"/>
  <c r="Z311" i="3"/>
  <c r="Y311" i="3"/>
  <c r="X311" i="3"/>
  <c r="W311" i="3"/>
  <c r="V311" i="3"/>
  <c r="U311" i="3"/>
  <c r="T311" i="3"/>
  <c r="S311" i="3"/>
  <c r="M311" i="3"/>
  <c r="J311" i="3"/>
  <c r="I311" i="3"/>
  <c r="H311" i="3"/>
  <c r="G311" i="3"/>
  <c r="F311" i="3"/>
  <c r="E311" i="3"/>
  <c r="D311" i="3"/>
  <c r="C311" i="3"/>
  <c r="S310" i="3"/>
  <c r="C310" i="3"/>
  <c r="AC309" i="3"/>
  <c r="Z309" i="3"/>
  <c r="Y309" i="3"/>
  <c r="X309" i="3"/>
  <c r="W309" i="3"/>
  <c r="V309" i="3"/>
  <c r="U309" i="3"/>
  <c r="T309" i="3"/>
  <c r="S309" i="3"/>
  <c r="M309" i="3"/>
  <c r="J309" i="3"/>
  <c r="I309" i="3"/>
  <c r="H309" i="3"/>
  <c r="G309" i="3"/>
  <c r="F309" i="3"/>
  <c r="E309" i="3"/>
  <c r="D309" i="3"/>
  <c r="C309" i="3"/>
  <c r="AC308" i="3"/>
  <c r="Z308" i="3"/>
  <c r="Y308" i="3"/>
  <c r="X308" i="3"/>
  <c r="W308" i="3"/>
  <c r="V308" i="3"/>
  <c r="U308" i="3"/>
  <c r="T308" i="3"/>
  <c r="S308" i="3"/>
  <c r="M308" i="3"/>
  <c r="J308" i="3"/>
  <c r="I308" i="3"/>
  <c r="H308" i="3"/>
  <c r="G308" i="3"/>
  <c r="F308" i="3"/>
  <c r="E308" i="3"/>
  <c r="D308" i="3"/>
  <c r="C308" i="3"/>
  <c r="AC307" i="3"/>
  <c r="M307" i="3"/>
  <c r="AC306" i="3"/>
  <c r="M306" i="3"/>
  <c r="AC294" i="3"/>
  <c r="Z294" i="3"/>
  <c r="Y294" i="3"/>
  <c r="X294" i="3"/>
  <c r="W294" i="3"/>
  <c r="V294" i="3"/>
  <c r="U294" i="3"/>
  <c r="T294" i="3"/>
  <c r="S294" i="3"/>
  <c r="M294" i="3"/>
  <c r="J294" i="3"/>
  <c r="I294" i="3"/>
  <c r="H294" i="3"/>
  <c r="G294" i="3"/>
  <c r="F294" i="3"/>
  <c r="E294" i="3"/>
  <c r="D294" i="3"/>
  <c r="C294" i="3"/>
  <c r="S293" i="3"/>
  <c r="C293" i="3"/>
  <c r="AC292" i="3"/>
  <c r="Z292" i="3"/>
  <c r="Y292" i="3"/>
  <c r="X292" i="3"/>
  <c r="W292" i="3"/>
  <c r="V292" i="3"/>
  <c r="U292" i="3"/>
  <c r="T292" i="3"/>
  <c r="S292" i="3"/>
  <c r="M292" i="3"/>
  <c r="J292" i="3"/>
  <c r="I292" i="3"/>
  <c r="H292" i="3"/>
  <c r="G292" i="3"/>
  <c r="F292" i="3"/>
  <c r="E292" i="3"/>
  <c r="D292" i="3"/>
  <c r="C292" i="3"/>
  <c r="AC291" i="3"/>
  <c r="Z291" i="3"/>
  <c r="Y291" i="3"/>
  <c r="X291" i="3"/>
  <c r="W291" i="3"/>
  <c r="V291" i="3"/>
  <c r="U291" i="3"/>
  <c r="T291" i="3"/>
  <c r="S291" i="3"/>
  <c r="M291" i="3"/>
  <c r="J291" i="3"/>
  <c r="I291" i="3"/>
  <c r="H291" i="3"/>
  <c r="G291" i="3"/>
  <c r="F291" i="3"/>
  <c r="E291" i="3"/>
  <c r="D291" i="3"/>
  <c r="C291" i="3"/>
  <c r="AC289" i="3"/>
  <c r="M289" i="3"/>
  <c r="AC288" i="3"/>
  <c r="M288" i="3"/>
  <c r="AC287" i="3"/>
  <c r="M287" i="3"/>
  <c r="AC286" i="3"/>
  <c r="Z286" i="3"/>
  <c r="Y286" i="3"/>
  <c r="X286" i="3"/>
  <c r="W286" i="3"/>
  <c r="V286" i="3"/>
  <c r="U286" i="3"/>
  <c r="T286" i="3"/>
  <c r="S286" i="3"/>
  <c r="M286" i="3"/>
  <c r="J286" i="3"/>
  <c r="I286" i="3"/>
  <c r="H286" i="3"/>
  <c r="G286" i="3"/>
  <c r="F286" i="3"/>
  <c r="E286" i="3"/>
  <c r="D286" i="3"/>
  <c r="C286" i="3"/>
  <c r="S285" i="3"/>
  <c r="C285" i="3"/>
  <c r="AC284" i="3"/>
  <c r="Z284" i="3"/>
  <c r="Y284" i="3"/>
  <c r="X284" i="3"/>
  <c r="W284" i="3"/>
  <c r="V284" i="3"/>
  <c r="U284" i="3"/>
  <c r="T284" i="3"/>
  <c r="S284" i="3"/>
  <c r="M284" i="3"/>
  <c r="J284" i="3"/>
  <c r="I284" i="3"/>
  <c r="H284" i="3"/>
  <c r="G284" i="3"/>
  <c r="F284" i="3"/>
  <c r="E284" i="3"/>
  <c r="D284" i="3"/>
  <c r="C284" i="3"/>
  <c r="AC283" i="3"/>
  <c r="Z283" i="3"/>
  <c r="Y283" i="3"/>
  <c r="X283" i="3"/>
  <c r="W283" i="3"/>
  <c r="V283" i="3"/>
  <c r="U283" i="3"/>
  <c r="T283" i="3"/>
  <c r="S283" i="3"/>
  <c r="M283" i="3"/>
  <c r="J283" i="3"/>
  <c r="I283" i="3"/>
  <c r="H283" i="3"/>
  <c r="G283" i="3"/>
  <c r="F283" i="3"/>
  <c r="E283" i="3"/>
  <c r="D283" i="3"/>
  <c r="C283" i="3"/>
  <c r="AC281" i="3"/>
  <c r="M281" i="3"/>
  <c r="AC280" i="3"/>
  <c r="M280" i="3"/>
  <c r="AC279" i="3"/>
  <c r="M279" i="3"/>
  <c r="AC278" i="3"/>
  <c r="Z278" i="3"/>
  <c r="Y278" i="3"/>
  <c r="X278" i="3"/>
  <c r="W278" i="3"/>
  <c r="V278" i="3"/>
  <c r="U278" i="3"/>
  <c r="T278" i="3"/>
  <c r="S278" i="3"/>
  <c r="M278" i="3"/>
  <c r="J278" i="3"/>
  <c r="I278" i="3"/>
  <c r="H278" i="3"/>
  <c r="G278" i="3"/>
  <c r="F278" i="3"/>
  <c r="E278" i="3"/>
  <c r="D278" i="3"/>
  <c r="C278" i="3"/>
  <c r="S277" i="3"/>
  <c r="C277" i="3"/>
  <c r="AC276" i="3"/>
  <c r="Z276" i="3"/>
  <c r="Y276" i="3"/>
  <c r="X276" i="3"/>
  <c r="W276" i="3"/>
  <c r="V276" i="3"/>
  <c r="U276" i="3"/>
  <c r="T276" i="3"/>
  <c r="S276" i="3"/>
  <c r="M276" i="3"/>
  <c r="J276" i="3"/>
  <c r="I276" i="3"/>
  <c r="H276" i="3"/>
  <c r="G276" i="3"/>
  <c r="F276" i="3"/>
  <c r="E276" i="3"/>
  <c r="D276" i="3"/>
  <c r="C276" i="3"/>
  <c r="AC275" i="3"/>
  <c r="Z275" i="3"/>
  <c r="Y275" i="3"/>
  <c r="X275" i="3"/>
  <c r="W275" i="3"/>
  <c r="V275" i="3"/>
  <c r="U275" i="3"/>
  <c r="T275" i="3"/>
  <c r="S275" i="3"/>
  <c r="M275" i="3"/>
  <c r="J275" i="3"/>
  <c r="I275" i="3"/>
  <c r="H275" i="3"/>
  <c r="G275" i="3"/>
  <c r="F275" i="3"/>
  <c r="E275" i="3"/>
  <c r="D275" i="3"/>
  <c r="C275" i="3"/>
  <c r="AC274" i="3"/>
  <c r="M274" i="3"/>
  <c r="AC273" i="3"/>
  <c r="M273" i="3"/>
  <c r="AC272" i="3"/>
  <c r="M272" i="3"/>
  <c r="AC271" i="3"/>
  <c r="Z271" i="3"/>
  <c r="Y271" i="3"/>
  <c r="X271" i="3"/>
  <c r="W271" i="3"/>
  <c r="V271" i="3"/>
  <c r="U271" i="3"/>
  <c r="T271" i="3"/>
  <c r="S271" i="3"/>
  <c r="M271" i="3"/>
  <c r="J271" i="3"/>
  <c r="I271" i="3"/>
  <c r="H271" i="3"/>
  <c r="G271" i="3"/>
  <c r="F271" i="3"/>
  <c r="E271" i="3"/>
  <c r="D271" i="3"/>
  <c r="C271" i="3"/>
  <c r="S270" i="3"/>
  <c r="C270" i="3"/>
  <c r="AC269" i="3"/>
  <c r="Z269" i="3"/>
  <c r="Y269" i="3"/>
  <c r="X269" i="3"/>
  <c r="W269" i="3"/>
  <c r="V269" i="3"/>
  <c r="U269" i="3"/>
  <c r="T269" i="3"/>
  <c r="S269" i="3"/>
  <c r="M269" i="3"/>
  <c r="J269" i="3"/>
  <c r="I269" i="3"/>
  <c r="H269" i="3"/>
  <c r="G269" i="3"/>
  <c r="F269" i="3"/>
  <c r="E269" i="3"/>
  <c r="D269" i="3"/>
  <c r="C269" i="3"/>
  <c r="AC268" i="3"/>
  <c r="Z268" i="3"/>
  <c r="Y268" i="3"/>
  <c r="X268" i="3"/>
  <c r="W268" i="3"/>
  <c r="V268" i="3"/>
  <c r="U268" i="3"/>
  <c r="T268" i="3"/>
  <c r="S268" i="3"/>
  <c r="M268" i="3"/>
  <c r="J268" i="3"/>
  <c r="I268" i="3"/>
  <c r="H268" i="3"/>
  <c r="G268" i="3"/>
  <c r="F268" i="3"/>
  <c r="E268" i="3"/>
  <c r="D268" i="3"/>
  <c r="C268" i="3"/>
  <c r="AC267" i="3"/>
  <c r="M267" i="3"/>
  <c r="AC266" i="3"/>
  <c r="M266" i="3"/>
  <c r="AC265" i="3"/>
  <c r="Z265" i="3"/>
  <c r="Y265" i="3"/>
  <c r="X265" i="3"/>
  <c r="W265" i="3"/>
  <c r="V265" i="3"/>
  <c r="U265" i="3"/>
  <c r="T265" i="3"/>
  <c r="S265" i="3"/>
  <c r="M265" i="3"/>
  <c r="J265" i="3"/>
  <c r="I265" i="3"/>
  <c r="H265" i="3"/>
  <c r="G265" i="3"/>
  <c r="F265" i="3"/>
  <c r="E265" i="3"/>
  <c r="D265" i="3"/>
  <c r="C265" i="3"/>
  <c r="S264" i="3"/>
  <c r="C264" i="3"/>
  <c r="AC263" i="3"/>
  <c r="Z263" i="3"/>
  <c r="Y263" i="3"/>
  <c r="X263" i="3"/>
  <c r="W263" i="3"/>
  <c r="V263" i="3"/>
  <c r="U263" i="3"/>
  <c r="T263" i="3"/>
  <c r="S263" i="3"/>
  <c r="M263" i="3"/>
  <c r="I263" i="3"/>
  <c r="H263" i="3"/>
  <c r="G263" i="3"/>
  <c r="F263" i="3"/>
  <c r="E263" i="3"/>
  <c r="D263" i="3"/>
  <c r="C263" i="3"/>
  <c r="AC262" i="3"/>
  <c r="Z262" i="3"/>
  <c r="Y262" i="3"/>
  <c r="X262" i="3"/>
  <c r="W262" i="3"/>
  <c r="V262" i="3"/>
  <c r="U262" i="3"/>
  <c r="T262" i="3"/>
  <c r="S262" i="3"/>
  <c r="M262" i="3"/>
  <c r="I262" i="3"/>
  <c r="H262" i="3"/>
  <c r="G262" i="3"/>
  <c r="F262" i="3"/>
  <c r="E262" i="3"/>
  <c r="D262" i="3"/>
  <c r="C262" i="3"/>
  <c r="AC261" i="3"/>
  <c r="M261" i="3"/>
  <c r="AC260" i="3"/>
  <c r="M260" i="3"/>
  <c r="AC259" i="3"/>
  <c r="Z259" i="3"/>
  <c r="Y259" i="3"/>
  <c r="X259" i="3"/>
  <c r="W259" i="3"/>
  <c r="V259" i="3"/>
  <c r="U259" i="3"/>
  <c r="T259" i="3"/>
  <c r="S259" i="3"/>
  <c r="M259" i="3"/>
  <c r="J259" i="3"/>
  <c r="I259" i="3"/>
  <c r="H259" i="3"/>
  <c r="G259" i="3"/>
  <c r="F259" i="3"/>
  <c r="E259" i="3"/>
  <c r="D259" i="3"/>
  <c r="C259" i="3"/>
  <c r="S258" i="3"/>
  <c r="C258" i="3"/>
  <c r="AC257" i="3"/>
  <c r="Z257" i="3"/>
  <c r="Y257" i="3"/>
  <c r="X257" i="3"/>
  <c r="W257" i="3"/>
  <c r="V257" i="3"/>
  <c r="U257" i="3"/>
  <c r="T257" i="3"/>
  <c r="S257" i="3"/>
  <c r="M257" i="3"/>
  <c r="J257" i="3"/>
  <c r="I257" i="3"/>
  <c r="H257" i="3"/>
  <c r="G257" i="3"/>
  <c r="F257" i="3"/>
  <c r="E257" i="3"/>
  <c r="D257" i="3"/>
  <c r="C257" i="3"/>
  <c r="AC256" i="3"/>
  <c r="Z256" i="3"/>
  <c r="Y256" i="3"/>
  <c r="X256" i="3"/>
  <c r="W256" i="3"/>
  <c r="V256" i="3"/>
  <c r="U256" i="3"/>
  <c r="T256" i="3"/>
  <c r="S256" i="3"/>
  <c r="M256" i="3"/>
  <c r="J256" i="3"/>
  <c r="I256" i="3"/>
  <c r="H256" i="3"/>
  <c r="G256" i="3"/>
  <c r="F256" i="3"/>
  <c r="E256" i="3"/>
  <c r="D256" i="3"/>
  <c r="C256" i="3"/>
  <c r="AC255" i="3"/>
  <c r="M255" i="3"/>
  <c r="AC254" i="3"/>
  <c r="M254" i="3"/>
  <c r="AC241" i="3"/>
  <c r="Z241" i="3"/>
  <c r="Y241" i="3"/>
  <c r="X241" i="3"/>
  <c r="W241" i="3"/>
  <c r="V241" i="3"/>
  <c r="U241" i="3"/>
  <c r="T241" i="3"/>
  <c r="S241" i="3"/>
  <c r="M241" i="3"/>
  <c r="I241" i="3"/>
  <c r="H241" i="3"/>
  <c r="G241" i="3"/>
  <c r="F241" i="3"/>
  <c r="E241" i="3"/>
  <c r="D241" i="3"/>
  <c r="C241" i="3"/>
  <c r="S240" i="3"/>
  <c r="C240" i="3"/>
  <c r="AC239" i="3"/>
  <c r="Z239" i="3"/>
  <c r="Y239" i="3"/>
  <c r="X239" i="3"/>
  <c r="W239" i="3"/>
  <c r="V239" i="3"/>
  <c r="U239" i="3"/>
  <c r="T239" i="3"/>
  <c r="S239" i="3"/>
  <c r="M239" i="3"/>
  <c r="I239" i="3"/>
  <c r="H239" i="3"/>
  <c r="G239" i="3"/>
  <c r="F239" i="3"/>
  <c r="E239" i="3"/>
  <c r="D239" i="3"/>
  <c r="C239" i="3"/>
  <c r="AC238" i="3"/>
  <c r="Z238" i="3"/>
  <c r="Y238" i="3"/>
  <c r="X238" i="3"/>
  <c r="W238" i="3"/>
  <c r="V238" i="3"/>
  <c r="U238" i="3"/>
  <c r="T238" i="3"/>
  <c r="S238" i="3"/>
  <c r="M238" i="3"/>
  <c r="I238" i="3"/>
  <c r="H238" i="3"/>
  <c r="G238" i="3"/>
  <c r="F238" i="3"/>
  <c r="E238" i="3"/>
  <c r="D238" i="3"/>
  <c r="C238" i="3"/>
  <c r="AC237" i="3"/>
  <c r="M237" i="3"/>
  <c r="AC236" i="3"/>
  <c r="Z236" i="3"/>
  <c r="Y236" i="3"/>
  <c r="X236" i="3"/>
  <c r="W236" i="3"/>
  <c r="V236" i="3"/>
  <c r="U236" i="3"/>
  <c r="T236" i="3"/>
  <c r="S236" i="3"/>
  <c r="M236" i="3"/>
  <c r="J236" i="3"/>
  <c r="I236" i="3"/>
  <c r="H236" i="3"/>
  <c r="G236" i="3"/>
  <c r="F236" i="3"/>
  <c r="E236" i="3"/>
  <c r="D236" i="3"/>
  <c r="C236" i="3"/>
  <c r="S235" i="3"/>
  <c r="C235" i="3"/>
  <c r="AC234" i="3"/>
  <c r="Z234" i="3"/>
  <c r="Y234" i="3"/>
  <c r="X234" i="3"/>
  <c r="W234" i="3"/>
  <c r="V234" i="3"/>
  <c r="U234" i="3"/>
  <c r="T234" i="3"/>
  <c r="S234" i="3"/>
  <c r="M234" i="3"/>
  <c r="J234" i="3"/>
  <c r="I234" i="3"/>
  <c r="H234" i="3"/>
  <c r="G234" i="3"/>
  <c r="F234" i="3"/>
  <c r="E234" i="3"/>
  <c r="D234" i="3"/>
  <c r="C234" i="3"/>
  <c r="AC233" i="3"/>
  <c r="Z233" i="3"/>
  <c r="Y233" i="3"/>
  <c r="X233" i="3"/>
  <c r="W233" i="3"/>
  <c r="V233" i="3"/>
  <c r="U233" i="3"/>
  <c r="T233" i="3"/>
  <c r="S233" i="3"/>
  <c r="M233" i="3"/>
  <c r="J233" i="3"/>
  <c r="I233" i="3"/>
  <c r="H233" i="3"/>
  <c r="G233" i="3"/>
  <c r="F233" i="3"/>
  <c r="E233" i="3"/>
  <c r="D233" i="3"/>
  <c r="C233" i="3"/>
  <c r="AC232" i="3"/>
  <c r="M232" i="3"/>
  <c r="AC231" i="3"/>
  <c r="Z231" i="3"/>
  <c r="Y231" i="3"/>
  <c r="X231" i="3"/>
  <c r="W231" i="3"/>
  <c r="V231" i="3"/>
  <c r="U231" i="3"/>
  <c r="T231" i="3"/>
  <c r="S231" i="3"/>
  <c r="M231" i="3"/>
  <c r="J231" i="3"/>
  <c r="I231" i="3"/>
  <c r="H231" i="3"/>
  <c r="G231" i="3"/>
  <c r="F231" i="3"/>
  <c r="E231" i="3"/>
  <c r="D231" i="3"/>
  <c r="C231" i="3"/>
  <c r="S230" i="3"/>
  <c r="C230" i="3"/>
  <c r="AC229" i="3"/>
  <c r="Z229" i="3"/>
  <c r="Y229" i="3"/>
  <c r="X229" i="3"/>
  <c r="W229" i="3"/>
  <c r="V229" i="3"/>
  <c r="U229" i="3"/>
  <c r="T229" i="3"/>
  <c r="S229" i="3"/>
  <c r="M229" i="3"/>
  <c r="J229" i="3"/>
  <c r="I229" i="3"/>
  <c r="H229" i="3"/>
  <c r="G229" i="3"/>
  <c r="F229" i="3"/>
  <c r="E229" i="3"/>
  <c r="D229" i="3"/>
  <c r="C229" i="3"/>
  <c r="AC228" i="3"/>
  <c r="Z228" i="3"/>
  <c r="Y228" i="3"/>
  <c r="X228" i="3"/>
  <c r="W228" i="3"/>
  <c r="V228" i="3"/>
  <c r="U228" i="3"/>
  <c r="T228" i="3"/>
  <c r="S228" i="3"/>
  <c r="M228" i="3"/>
  <c r="J228" i="3"/>
  <c r="I228" i="3"/>
  <c r="H228" i="3"/>
  <c r="G228" i="3"/>
  <c r="F228" i="3"/>
  <c r="E228" i="3"/>
  <c r="D228" i="3"/>
  <c r="C228" i="3"/>
  <c r="AC227" i="3"/>
  <c r="M227" i="3"/>
  <c r="AC226" i="3"/>
  <c r="Z226" i="3"/>
  <c r="Y226" i="3"/>
  <c r="X226" i="3"/>
  <c r="W226" i="3"/>
  <c r="V226" i="3"/>
  <c r="U226" i="3"/>
  <c r="T226" i="3"/>
  <c r="S226" i="3"/>
  <c r="M226" i="3"/>
  <c r="J226" i="3"/>
  <c r="I226" i="3"/>
  <c r="H226" i="3"/>
  <c r="G226" i="3"/>
  <c r="F226" i="3"/>
  <c r="E226" i="3"/>
  <c r="D226" i="3"/>
  <c r="C226" i="3"/>
  <c r="S225" i="3"/>
  <c r="C225" i="3"/>
  <c r="AC224" i="3"/>
  <c r="Z224" i="3"/>
  <c r="Y224" i="3"/>
  <c r="X224" i="3"/>
  <c r="W224" i="3"/>
  <c r="V224" i="3"/>
  <c r="U224" i="3"/>
  <c r="T224" i="3"/>
  <c r="S224" i="3"/>
  <c r="M224" i="3"/>
  <c r="J224" i="3"/>
  <c r="I224" i="3"/>
  <c r="H224" i="3"/>
  <c r="G224" i="3"/>
  <c r="F224" i="3"/>
  <c r="E224" i="3"/>
  <c r="D224" i="3"/>
  <c r="C224" i="3"/>
  <c r="AC223" i="3"/>
  <c r="Z223" i="3"/>
  <c r="Y223" i="3"/>
  <c r="X223" i="3"/>
  <c r="W223" i="3"/>
  <c r="V223" i="3"/>
  <c r="U223" i="3"/>
  <c r="T223" i="3"/>
  <c r="S223" i="3"/>
  <c r="M223" i="3"/>
  <c r="J223" i="3"/>
  <c r="I223" i="3"/>
  <c r="H223" i="3"/>
  <c r="G223" i="3"/>
  <c r="F223" i="3"/>
  <c r="E223" i="3"/>
  <c r="D223" i="3"/>
  <c r="C223" i="3"/>
  <c r="AC222" i="3"/>
  <c r="M222" i="3"/>
  <c r="AC221" i="3"/>
  <c r="M221" i="3"/>
  <c r="AC220" i="3"/>
  <c r="Z220" i="3"/>
  <c r="Y220" i="3"/>
  <c r="X220" i="3"/>
  <c r="W220" i="3"/>
  <c r="V220" i="3"/>
  <c r="U220" i="3"/>
  <c r="T220" i="3"/>
  <c r="S220" i="3"/>
  <c r="M220" i="3"/>
  <c r="J220" i="3"/>
  <c r="I220" i="3"/>
  <c r="H220" i="3"/>
  <c r="G220" i="3"/>
  <c r="F220" i="3"/>
  <c r="E220" i="3"/>
  <c r="D220" i="3"/>
  <c r="C220" i="3"/>
  <c r="S219" i="3"/>
  <c r="C219" i="3"/>
  <c r="AC218" i="3"/>
  <c r="Z218" i="3"/>
  <c r="Y218" i="3"/>
  <c r="X218" i="3"/>
  <c r="W218" i="3"/>
  <c r="V218" i="3"/>
  <c r="U218" i="3"/>
  <c r="T218" i="3"/>
  <c r="S218" i="3"/>
  <c r="M218" i="3"/>
  <c r="J218" i="3"/>
  <c r="I218" i="3"/>
  <c r="H218" i="3"/>
  <c r="G218" i="3"/>
  <c r="F218" i="3"/>
  <c r="E218" i="3"/>
  <c r="D218" i="3"/>
  <c r="C218" i="3"/>
  <c r="AC217" i="3"/>
  <c r="Z217" i="3"/>
  <c r="Y217" i="3"/>
  <c r="X217" i="3"/>
  <c r="W217" i="3"/>
  <c r="V217" i="3"/>
  <c r="U217" i="3"/>
  <c r="T217" i="3"/>
  <c r="S217" i="3"/>
  <c r="M217" i="3"/>
  <c r="J217" i="3"/>
  <c r="I217" i="3"/>
  <c r="H217" i="3"/>
  <c r="G217" i="3"/>
  <c r="F217" i="3"/>
  <c r="E217" i="3"/>
  <c r="D217" i="3"/>
  <c r="C217" i="3"/>
  <c r="AC216" i="3"/>
  <c r="M216" i="3"/>
  <c r="C216" i="3"/>
  <c r="AC215" i="3"/>
  <c r="M215" i="3"/>
  <c r="AC214" i="3"/>
  <c r="M214" i="3"/>
  <c r="AC213" i="3"/>
  <c r="Z213" i="3"/>
  <c r="Y213" i="3"/>
  <c r="X213" i="3"/>
  <c r="W213" i="3"/>
  <c r="V213" i="3"/>
  <c r="U213" i="3"/>
  <c r="T213" i="3"/>
  <c r="S213" i="3"/>
  <c r="M213" i="3"/>
  <c r="J213" i="3"/>
  <c r="I213" i="3"/>
  <c r="H213" i="3"/>
  <c r="G213" i="3"/>
  <c r="F213" i="3"/>
  <c r="E213" i="3"/>
  <c r="D213" i="3"/>
  <c r="C213" i="3"/>
  <c r="S212" i="3"/>
  <c r="C212" i="3"/>
  <c r="AC211" i="3"/>
  <c r="Z211" i="3"/>
  <c r="Y211" i="3"/>
  <c r="X211" i="3"/>
  <c r="W211" i="3"/>
  <c r="V211" i="3"/>
  <c r="U211" i="3"/>
  <c r="T211" i="3"/>
  <c r="S211" i="3"/>
  <c r="M211" i="3"/>
  <c r="J211" i="3"/>
  <c r="I211" i="3"/>
  <c r="H211" i="3"/>
  <c r="G211" i="3"/>
  <c r="F211" i="3"/>
  <c r="E211" i="3"/>
  <c r="D211" i="3"/>
  <c r="C211" i="3"/>
  <c r="AC210" i="3"/>
  <c r="Z210" i="3"/>
  <c r="Y210" i="3"/>
  <c r="X210" i="3"/>
  <c r="W210" i="3"/>
  <c r="V210" i="3"/>
  <c r="U210" i="3"/>
  <c r="T210" i="3"/>
  <c r="S210" i="3"/>
  <c r="M210" i="3"/>
  <c r="J210" i="3"/>
  <c r="I210" i="3"/>
  <c r="H210" i="3"/>
  <c r="G210" i="3"/>
  <c r="F210" i="3"/>
  <c r="E210" i="3"/>
  <c r="D210" i="3"/>
  <c r="C210" i="3"/>
  <c r="AC209" i="3"/>
  <c r="M209" i="3"/>
  <c r="AC208" i="3"/>
  <c r="M208" i="3"/>
  <c r="AC207" i="3"/>
  <c r="M207" i="3"/>
  <c r="Z196" i="3"/>
  <c r="Y196" i="3"/>
  <c r="X196" i="3"/>
  <c r="W196" i="3"/>
  <c r="V196" i="3"/>
  <c r="U196" i="3"/>
  <c r="T196" i="3"/>
  <c r="S196" i="3"/>
  <c r="J196" i="3"/>
  <c r="I196" i="3"/>
  <c r="H196" i="3"/>
  <c r="G196" i="3"/>
  <c r="F196" i="3"/>
  <c r="E196" i="3"/>
  <c r="D196" i="3"/>
  <c r="C196" i="3"/>
  <c r="S195" i="3"/>
  <c r="C195" i="3"/>
  <c r="AC194" i="3"/>
  <c r="Z194" i="3"/>
  <c r="Y194" i="3"/>
  <c r="X194" i="3"/>
  <c r="W194" i="3"/>
  <c r="V194" i="3"/>
  <c r="U194" i="3"/>
  <c r="T194" i="3"/>
  <c r="S194" i="3"/>
  <c r="M194" i="3"/>
  <c r="J194" i="3"/>
  <c r="I194" i="3"/>
  <c r="H194" i="3"/>
  <c r="G194" i="3"/>
  <c r="F194" i="3"/>
  <c r="E194" i="3"/>
  <c r="D194" i="3"/>
  <c r="C194" i="3"/>
  <c r="AC193" i="3"/>
  <c r="Z193" i="3"/>
  <c r="Y193" i="3"/>
  <c r="X193" i="3"/>
  <c r="W193" i="3"/>
  <c r="V193" i="3"/>
  <c r="U193" i="3"/>
  <c r="T193" i="3"/>
  <c r="S193" i="3"/>
  <c r="M193" i="3"/>
  <c r="J193" i="3"/>
  <c r="I193" i="3"/>
  <c r="H193" i="3"/>
  <c r="G193" i="3"/>
  <c r="F193" i="3"/>
  <c r="E193" i="3"/>
  <c r="D193" i="3"/>
  <c r="C193" i="3"/>
  <c r="AC192" i="3"/>
  <c r="M192" i="3"/>
  <c r="AC191" i="3"/>
  <c r="M191" i="3"/>
  <c r="AC190" i="3"/>
  <c r="M190" i="3"/>
  <c r="AC189" i="3"/>
  <c r="M189" i="3"/>
  <c r="AC188" i="3"/>
  <c r="Z188" i="3"/>
  <c r="Y188" i="3"/>
  <c r="X188" i="3"/>
  <c r="W188" i="3"/>
  <c r="V188" i="3"/>
  <c r="U188" i="3"/>
  <c r="T188" i="3"/>
  <c r="S188" i="3"/>
  <c r="M188" i="3"/>
  <c r="J188" i="3"/>
  <c r="I188" i="3"/>
  <c r="H188" i="3"/>
  <c r="G188" i="3"/>
  <c r="F188" i="3"/>
  <c r="E188" i="3"/>
  <c r="D188" i="3"/>
  <c r="C188" i="3"/>
  <c r="S187" i="3"/>
  <c r="C187" i="3"/>
  <c r="AC186" i="3"/>
  <c r="Z186" i="3"/>
  <c r="Y186" i="3"/>
  <c r="X186" i="3"/>
  <c r="W186" i="3"/>
  <c r="V186" i="3"/>
  <c r="U186" i="3"/>
  <c r="T186" i="3"/>
  <c r="S186" i="3"/>
  <c r="M186" i="3"/>
  <c r="J186" i="3"/>
  <c r="I186" i="3"/>
  <c r="H186" i="3"/>
  <c r="G186" i="3"/>
  <c r="F186" i="3"/>
  <c r="E186" i="3"/>
  <c r="D186" i="3"/>
  <c r="C186" i="3"/>
  <c r="AC185" i="3"/>
  <c r="Z185" i="3"/>
  <c r="Y185" i="3"/>
  <c r="X185" i="3"/>
  <c r="W185" i="3"/>
  <c r="V185" i="3"/>
  <c r="U185" i="3"/>
  <c r="T185" i="3"/>
  <c r="S185" i="3"/>
  <c r="M185" i="3"/>
  <c r="J185" i="3"/>
  <c r="I185" i="3"/>
  <c r="H185" i="3"/>
  <c r="G185" i="3"/>
  <c r="F185" i="3"/>
  <c r="E185" i="3"/>
  <c r="D185" i="3"/>
  <c r="C185" i="3"/>
  <c r="AC184" i="3"/>
  <c r="M184" i="3"/>
  <c r="AC183" i="3"/>
  <c r="M183" i="3"/>
  <c r="AC182" i="3"/>
  <c r="M182" i="3"/>
  <c r="AC181" i="3"/>
  <c r="M181" i="3"/>
  <c r="AC180" i="3"/>
  <c r="M180" i="3"/>
  <c r="AC179" i="3"/>
  <c r="Z179" i="3"/>
  <c r="Y179" i="3"/>
  <c r="X179" i="3"/>
  <c r="W179" i="3"/>
  <c r="V179" i="3"/>
  <c r="U179" i="3"/>
  <c r="T179" i="3"/>
  <c r="S179" i="3"/>
  <c r="M179" i="3"/>
  <c r="J179" i="3"/>
  <c r="I179" i="3"/>
  <c r="H179" i="3"/>
  <c r="G179" i="3"/>
  <c r="F179" i="3"/>
  <c r="E179" i="3"/>
  <c r="D179" i="3"/>
  <c r="C179" i="3"/>
  <c r="S178" i="3"/>
  <c r="C178" i="3"/>
  <c r="AC177" i="3"/>
  <c r="Z177" i="3"/>
  <c r="Y177" i="3"/>
  <c r="X177" i="3"/>
  <c r="W177" i="3"/>
  <c r="V177" i="3"/>
  <c r="U177" i="3"/>
  <c r="T177" i="3"/>
  <c r="S177" i="3"/>
  <c r="M177" i="3"/>
  <c r="J177" i="3"/>
  <c r="I177" i="3"/>
  <c r="H177" i="3"/>
  <c r="G177" i="3"/>
  <c r="F177" i="3"/>
  <c r="E177" i="3"/>
  <c r="D177" i="3"/>
  <c r="C177" i="3"/>
  <c r="AC176" i="3"/>
  <c r="Z176" i="3"/>
  <c r="Y176" i="3"/>
  <c r="X176" i="3"/>
  <c r="W176" i="3"/>
  <c r="V176" i="3"/>
  <c r="U176" i="3"/>
  <c r="T176" i="3"/>
  <c r="S176" i="3"/>
  <c r="M176" i="3"/>
  <c r="J176" i="3"/>
  <c r="I176" i="3"/>
  <c r="H176" i="3"/>
  <c r="G176" i="3"/>
  <c r="F176" i="3"/>
  <c r="E176" i="3"/>
  <c r="D176" i="3"/>
  <c r="C176" i="3"/>
  <c r="AC175" i="3"/>
  <c r="M175" i="3"/>
  <c r="AC174" i="3"/>
  <c r="M174" i="3"/>
  <c r="AC173" i="3"/>
  <c r="M173" i="3"/>
  <c r="AC172" i="3"/>
  <c r="M172" i="3"/>
  <c r="AC171" i="3"/>
  <c r="M171" i="3"/>
  <c r="AC170" i="3"/>
  <c r="Z170" i="3"/>
  <c r="Y170" i="3"/>
  <c r="X170" i="3"/>
  <c r="W170" i="3"/>
  <c r="V170" i="3"/>
  <c r="U170" i="3"/>
  <c r="T170" i="3"/>
  <c r="S170" i="3"/>
  <c r="M170" i="3"/>
  <c r="J170" i="3"/>
  <c r="I170" i="3"/>
  <c r="H170" i="3"/>
  <c r="G170" i="3"/>
  <c r="F170" i="3"/>
  <c r="E170" i="3"/>
  <c r="D170" i="3"/>
  <c r="C170" i="3"/>
  <c r="S169" i="3"/>
  <c r="C169" i="3"/>
  <c r="AC168" i="3"/>
  <c r="Z168" i="3"/>
  <c r="Y168" i="3"/>
  <c r="X168" i="3"/>
  <c r="W168" i="3"/>
  <c r="V168" i="3"/>
  <c r="U168" i="3"/>
  <c r="T168" i="3"/>
  <c r="S168" i="3"/>
  <c r="M168" i="3"/>
  <c r="J168" i="3"/>
  <c r="I168" i="3"/>
  <c r="H168" i="3"/>
  <c r="G168" i="3"/>
  <c r="F168" i="3"/>
  <c r="E168" i="3"/>
  <c r="D168" i="3"/>
  <c r="C168" i="3"/>
  <c r="AC167" i="3"/>
  <c r="Z167" i="3"/>
  <c r="Y167" i="3"/>
  <c r="X167" i="3"/>
  <c r="W167" i="3"/>
  <c r="V167" i="3"/>
  <c r="U167" i="3"/>
  <c r="T167" i="3"/>
  <c r="S167" i="3"/>
  <c r="M167" i="3"/>
  <c r="J167" i="3"/>
  <c r="I167" i="3"/>
  <c r="H167" i="3"/>
  <c r="G167" i="3"/>
  <c r="F167" i="3"/>
  <c r="E167" i="3"/>
  <c r="D167" i="3"/>
  <c r="C167" i="3"/>
  <c r="AC166" i="3"/>
  <c r="M166" i="3"/>
  <c r="AC165" i="3"/>
  <c r="M165" i="3"/>
  <c r="AC164" i="3"/>
  <c r="Z164" i="3"/>
  <c r="Y164" i="3"/>
  <c r="X164" i="3"/>
  <c r="W164" i="3"/>
  <c r="V164" i="3"/>
  <c r="U164" i="3"/>
  <c r="T164" i="3"/>
  <c r="S164" i="3"/>
  <c r="M164" i="3"/>
  <c r="L164" i="3"/>
  <c r="K164" i="3"/>
  <c r="J164" i="3"/>
  <c r="I164" i="3"/>
  <c r="H164" i="3"/>
  <c r="G164" i="3"/>
  <c r="F164" i="3"/>
  <c r="E164" i="3"/>
  <c r="D164" i="3"/>
  <c r="C164" i="3"/>
  <c r="S163" i="3"/>
  <c r="C163" i="3"/>
  <c r="AC162" i="3"/>
  <c r="Z162" i="3"/>
  <c r="Y162" i="3"/>
  <c r="X162" i="3"/>
  <c r="W162" i="3"/>
  <c r="V162" i="3"/>
  <c r="U162" i="3"/>
  <c r="T162" i="3"/>
  <c r="S162" i="3"/>
  <c r="M162" i="3"/>
  <c r="J162" i="3"/>
  <c r="I162" i="3"/>
  <c r="H162" i="3"/>
  <c r="G162" i="3"/>
  <c r="F162" i="3"/>
  <c r="E162" i="3"/>
  <c r="D162" i="3"/>
  <c r="C162" i="3"/>
  <c r="AC161" i="3"/>
  <c r="Z161" i="3"/>
  <c r="Y161" i="3"/>
  <c r="X161" i="3"/>
  <c r="W161" i="3"/>
  <c r="V161" i="3"/>
  <c r="U161" i="3"/>
  <c r="T161" i="3"/>
  <c r="S161" i="3"/>
  <c r="M161" i="3"/>
  <c r="L161" i="3"/>
  <c r="J161" i="3"/>
  <c r="I161" i="3"/>
  <c r="H161" i="3"/>
  <c r="G161" i="3"/>
  <c r="F161" i="3"/>
  <c r="E161" i="3"/>
  <c r="D161" i="3"/>
  <c r="C161" i="3"/>
  <c r="AC160" i="3"/>
  <c r="M160" i="3"/>
  <c r="AC159" i="3"/>
  <c r="M159" i="3"/>
  <c r="AC158" i="3"/>
  <c r="M158" i="3"/>
  <c r="AC157" i="3"/>
  <c r="Z157" i="3"/>
  <c r="Y157" i="3"/>
  <c r="X157" i="3"/>
  <c r="W157" i="3"/>
  <c r="V157" i="3"/>
  <c r="U157" i="3"/>
  <c r="T157" i="3"/>
  <c r="S157" i="3"/>
  <c r="M157" i="3"/>
  <c r="J157" i="3"/>
  <c r="I157" i="3"/>
  <c r="H157" i="3"/>
  <c r="G157" i="3"/>
  <c r="F157" i="3"/>
  <c r="E157" i="3"/>
  <c r="D157" i="3"/>
  <c r="C157" i="3"/>
  <c r="S156" i="3"/>
  <c r="C156" i="3"/>
  <c r="AC155" i="3"/>
  <c r="Z155" i="3"/>
  <c r="Y155" i="3"/>
  <c r="X155" i="3"/>
  <c r="W155" i="3"/>
  <c r="V155" i="3"/>
  <c r="U155" i="3"/>
  <c r="T155" i="3"/>
  <c r="S155" i="3"/>
  <c r="M155" i="3"/>
  <c r="J155" i="3"/>
  <c r="I155" i="3"/>
  <c r="H155" i="3"/>
  <c r="G155" i="3"/>
  <c r="F155" i="3"/>
  <c r="E155" i="3"/>
  <c r="D155" i="3"/>
  <c r="C155" i="3"/>
  <c r="AC154" i="3"/>
  <c r="Z154" i="3"/>
  <c r="Y154" i="3"/>
  <c r="X154" i="3"/>
  <c r="W154" i="3"/>
  <c r="V154" i="3"/>
  <c r="U154" i="3"/>
  <c r="T154" i="3"/>
  <c r="S154" i="3"/>
  <c r="M154" i="3"/>
  <c r="J154" i="3"/>
  <c r="I154" i="3"/>
  <c r="H154" i="3"/>
  <c r="G154" i="3"/>
  <c r="F154" i="3"/>
  <c r="E154" i="3"/>
  <c r="D154" i="3"/>
  <c r="C154" i="3"/>
  <c r="AC152" i="3"/>
  <c r="M152" i="3"/>
  <c r="AC151" i="3"/>
  <c r="M151" i="3"/>
  <c r="AC133" i="3"/>
  <c r="Y133" i="3"/>
  <c r="X133" i="3"/>
  <c r="W133" i="3"/>
  <c r="V133" i="3"/>
  <c r="U133" i="3"/>
  <c r="T133" i="3"/>
  <c r="S133" i="3"/>
  <c r="M133" i="3"/>
  <c r="I133" i="3"/>
  <c r="H133" i="3"/>
  <c r="G133" i="3"/>
  <c r="F133" i="3"/>
  <c r="E133" i="3"/>
  <c r="D133" i="3"/>
  <c r="C133" i="3"/>
  <c r="S132" i="3"/>
  <c r="C132" i="3"/>
  <c r="AC131" i="3"/>
  <c r="Y131" i="3"/>
  <c r="X131" i="3"/>
  <c r="W131" i="3"/>
  <c r="V131" i="3"/>
  <c r="U131" i="3"/>
  <c r="T131" i="3"/>
  <c r="S131" i="3"/>
  <c r="M131" i="3"/>
  <c r="I131" i="3"/>
  <c r="H131" i="3"/>
  <c r="G131" i="3"/>
  <c r="F131" i="3"/>
  <c r="E131" i="3"/>
  <c r="D131" i="3"/>
  <c r="C131" i="3"/>
  <c r="AC130" i="3"/>
  <c r="Y130" i="3"/>
  <c r="X130" i="3"/>
  <c r="W130" i="3"/>
  <c r="V130" i="3"/>
  <c r="U130" i="3"/>
  <c r="T130" i="3"/>
  <c r="S130" i="3"/>
  <c r="M130" i="3"/>
  <c r="I130" i="3"/>
  <c r="H130" i="3"/>
  <c r="G130" i="3"/>
  <c r="F130" i="3"/>
  <c r="E130" i="3"/>
  <c r="D130" i="3"/>
  <c r="C130" i="3"/>
  <c r="AC129" i="3"/>
  <c r="M129" i="3"/>
  <c r="AC128" i="3"/>
  <c r="Z128" i="3"/>
  <c r="Y128" i="3"/>
  <c r="X128" i="3"/>
  <c r="W128" i="3"/>
  <c r="V128" i="3"/>
  <c r="U128" i="3"/>
  <c r="T128" i="3"/>
  <c r="S128" i="3"/>
  <c r="M128" i="3"/>
  <c r="K128" i="3"/>
  <c r="J128" i="3"/>
  <c r="I128" i="3"/>
  <c r="H128" i="3"/>
  <c r="G128" i="3"/>
  <c r="F128" i="3"/>
  <c r="E128" i="3"/>
  <c r="D128" i="3"/>
  <c r="C128" i="3"/>
  <c r="S127" i="3"/>
  <c r="C127" i="3"/>
  <c r="AC126" i="3"/>
  <c r="Z126" i="3"/>
  <c r="Y126" i="3"/>
  <c r="X126" i="3"/>
  <c r="W126" i="3"/>
  <c r="V126" i="3"/>
  <c r="U126" i="3"/>
  <c r="T126" i="3"/>
  <c r="S126" i="3"/>
  <c r="M126" i="3"/>
  <c r="J126" i="3"/>
  <c r="I126" i="3"/>
  <c r="H126" i="3"/>
  <c r="G126" i="3"/>
  <c r="F126" i="3"/>
  <c r="E126" i="3"/>
  <c r="D126" i="3"/>
  <c r="C126" i="3"/>
  <c r="AC125" i="3"/>
  <c r="Z125" i="3"/>
  <c r="Y125" i="3"/>
  <c r="X125" i="3"/>
  <c r="W125" i="3"/>
  <c r="V125" i="3"/>
  <c r="U125" i="3"/>
  <c r="T125" i="3"/>
  <c r="S125" i="3"/>
  <c r="M125" i="3"/>
  <c r="K125" i="3"/>
  <c r="J125" i="3"/>
  <c r="I125" i="3"/>
  <c r="H125" i="3"/>
  <c r="G125" i="3"/>
  <c r="F125" i="3"/>
  <c r="E125" i="3"/>
  <c r="D125" i="3"/>
  <c r="C125" i="3"/>
  <c r="AC124" i="3"/>
  <c r="M124" i="3"/>
  <c r="AC123" i="3"/>
  <c r="M123" i="3"/>
  <c r="AC122" i="3"/>
  <c r="Z122" i="3"/>
  <c r="Y122" i="3"/>
  <c r="X122" i="3"/>
  <c r="W122" i="3"/>
  <c r="V122" i="3"/>
  <c r="U122" i="3"/>
  <c r="T122" i="3"/>
  <c r="S122" i="3"/>
  <c r="M122" i="3"/>
  <c r="L122" i="3"/>
  <c r="K122" i="3"/>
  <c r="J122" i="3"/>
  <c r="I122" i="3"/>
  <c r="H122" i="3"/>
  <c r="G122" i="3"/>
  <c r="F122" i="3"/>
  <c r="E122" i="3"/>
  <c r="D122" i="3"/>
  <c r="C122" i="3"/>
  <c r="S121" i="3"/>
  <c r="C121" i="3"/>
  <c r="AC120" i="3"/>
  <c r="Z120" i="3"/>
  <c r="Y120" i="3"/>
  <c r="X120" i="3"/>
  <c r="W120" i="3"/>
  <c r="V120" i="3"/>
  <c r="U120" i="3"/>
  <c r="T120" i="3"/>
  <c r="S120" i="3"/>
  <c r="M120" i="3"/>
  <c r="J120" i="3"/>
  <c r="I120" i="3"/>
  <c r="H120" i="3"/>
  <c r="G120" i="3"/>
  <c r="F120" i="3"/>
  <c r="E120" i="3"/>
  <c r="D120" i="3"/>
  <c r="C120" i="3"/>
  <c r="AC119" i="3"/>
  <c r="Z119" i="3"/>
  <c r="X119" i="3"/>
  <c r="W119" i="3"/>
  <c r="V119" i="3"/>
  <c r="U119" i="3"/>
  <c r="T119" i="3"/>
  <c r="S119" i="3"/>
  <c r="M119" i="3"/>
  <c r="L119" i="3"/>
  <c r="J119" i="3"/>
  <c r="H119" i="3"/>
  <c r="G119" i="3"/>
  <c r="F119" i="3"/>
  <c r="E119" i="3"/>
  <c r="D119" i="3"/>
  <c r="C119" i="3"/>
  <c r="AC118" i="3"/>
  <c r="M118" i="3"/>
  <c r="AC117" i="3"/>
  <c r="M117" i="3"/>
  <c r="AC116" i="3"/>
  <c r="Z116" i="3"/>
  <c r="Y116" i="3"/>
  <c r="X116" i="3"/>
  <c r="W116" i="3"/>
  <c r="V116" i="3"/>
  <c r="U116" i="3"/>
  <c r="T116" i="3"/>
  <c r="S116" i="3"/>
  <c r="M116" i="3"/>
  <c r="J116" i="3"/>
  <c r="I116" i="3"/>
  <c r="H116" i="3"/>
  <c r="G116" i="3"/>
  <c r="F116" i="3"/>
  <c r="E116" i="3"/>
  <c r="D116" i="3"/>
  <c r="C116" i="3"/>
  <c r="S115" i="3"/>
  <c r="C115" i="3"/>
  <c r="AC114" i="3"/>
  <c r="Z114" i="3"/>
  <c r="Y114" i="3"/>
  <c r="X114" i="3"/>
  <c r="W114" i="3"/>
  <c r="V114" i="3"/>
  <c r="U114" i="3"/>
  <c r="T114" i="3"/>
  <c r="S114" i="3"/>
  <c r="M114" i="3"/>
  <c r="J114" i="3"/>
  <c r="I114" i="3"/>
  <c r="H114" i="3"/>
  <c r="G114" i="3"/>
  <c r="F114" i="3"/>
  <c r="E114" i="3"/>
  <c r="D114" i="3"/>
  <c r="C114" i="3"/>
  <c r="AC113" i="3"/>
  <c r="Z113" i="3"/>
  <c r="Y113" i="3"/>
  <c r="X113" i="3"/>
  <c r="W113" i="3"/>
  <c r="V113" i="3"/>
  <c r="U113" i="3"/>
  <c r="T113" i="3"/>
  <c r="S113" i="3"/>
  <c r="M113" i="3"/>
  <c r="J113" i="3"/>
  <c r="I113" i="3"/>
  <c r="H113" i="3"/>
  <c r="G113" i="3"/>
  <c r="F113" i="3"/>
  <c r="E113" i="3"/>
  <c r="D113" i="3"/>
  <c r="C113" i="3"/>
  <c r="AC112" i="3"/>
  <c r="M112" i="3"/>
  <c r="AC111" i="3"/>
  <c r="M111" i="3"/>
  <c r="AC110" i="3"/>
  <c r="Z110" i="3"/>
  <c r="Y110" i="3"/>
  <c r="X110" i="3"/>
  <c r="W110" i="3"/>
  <c r="V110" i="3"/>
  <c r="U110" i="3"/>
  <c r="T110" i="3"/>
  <c r="S110" i="3"/>
  <c r="M110" i="3"/>
  <c r="L110" i="3"/>
  <c r="J110" i="3"/>
  <c r="I110" i="3"/>
  <c r="H110" i="3"/>
  <c r="G110" i="3"/>
  <c r="F110" i="3"/>
  <c r="E110" i="3"/>
  <c r="D110" i="3"/>
  <c r="C110" i="3"/>
  <c r="S109" i="3"/>
  <c r="C109" i="3"/>
  <c r="AC108" i="3"/>
  <c r="Z108" i="3"/>
  <c r="Y108" i="3"/>
  <c r="X108" i="3"/>
  <c r="W108" i="3"/>
  <c r="V108" i="3"/>
  <c r="U108" i="3"/>
  <c r="T108" i="3"/>
  <c r="S108" i="3"/>
  <c r="M108" i="3"/>
  <c r="J108" i="3"/>
  <c r="I108" i="3"/>
  <c r="H108" i="3"/>
  <c r="G108" i="3"/>
  <c r="F108" i="3"/>
  <c r="E108" i="3"/>
  <c r="D108" i="3"/>
  <c r="C108" i="3"/>
  <c r="AC107" i="3"/>
  <c r="Z107" i="3"/>
  <c r="Y107" i="3"/>
  <c r="X107" i="3"/>
  <c r="W107" i="3"/>
  <c r="V107" i="3"/>
  <c r="U107" i="3"/>
  <c r="T107" i="3"/>
  <c r="S107" i="3"/>
  <c r="M107" i="3"/>
  <c r="L107" i="3"/>
  <c r="J107" i="3"/>
  <c r="I107" i="3"/>
  <c r="H107" i="3"/>
  <c r="G107" i="3"/>
  <c r="F107" i="3"/>
  <c r="E107" i="3"/>
  <c r="D107" i="3"/>
  <c r="C107" i="3"/>
  <c r="AC106" i="3"/>
  <c r="M106" i="3"/>
  <c r="AC105" i="3"/>
  <c r="M105" i="3"/>
  <c r="AC104" i="3"/>
  <c r="Y104" i="3"/>
  <c r="X104" i="3"/>
  <c r="W104" i="3"/>
  <c r="V104" i="3"/>
  <c r="U104" i="3"/>
  <c r="T104" i="3"/>
  <c r="S104" i="3"/>
  <c r="M104" i="3"/>
  <c r="I104" i="3"/>
  <c r="H104" i="3"/>
  <c r="G104" i="3"/>
  <c r="F104" i="3"/>
  <c r="E104" i="3"/>
  <c r="D104" i="3"/>
  <c r="C104" i="3"/>
  <c r="S103" i="3"/>
  <c r="C103" i="3"/>
  <c r="AC102" i="3"/>
  <c r="Y102" i="3"/>
  <c r="X102" i="3"/>
  <c r="W102" i="3"/>
  <c r="V102" i="3"/>
  <c r="U102" i="3"/>
  <c r="T102" i="3"/>
  <c r="S102" i="3"/>
  <c r="M102" i="3"/>
  <c r="I102" i="3"/>
  <c r="H102" i="3"/>
  <c r="G102" i="3"/>
  <c r="F102" i="3"/>
  <c r="E102" i="3"/>
  <c r="D102" i="3"/>
  <c r="C102" i="3"/>
  <c r="AC101" i="3"/>
  <c r="Z101" i="3"/>
  <c r="Y101" i="3"/>
  <c r="X101" i="3"/>
  <c r="W101" i="3"/>
  <c r="V101" i="3"/>
  <c r="U101" i="3"/>
  <c r="T101" i="3"/>
  <c r="S101" i="3"/>
  <c r="M101" i="3"/>
  <c r="AC100" i="3"/>
  <c r="M100" i="3"/>
  <c r="AC92" i="3"/>
  <c r="Z92" i="3"/>
  <c r="Y92" i="3"/>
  <c r="X92" i="3"/>
  <c r="W92" i="3"/>
  <c r="V92" i="3"/>
  <c r="U92" i="3"/>
  <c r="T92" i="3"/>
  <c r="S92" i="3"/>
  <c r="M92" i="3"/>
  <c r="J92" i="3"/>
  <c r="I92" i="3"/>
  <c r="H92" i="3"/>
  <c r="G92" i="3"/>
  <c r="F92" i="3"/>
  <c r="E92" i="3"/>
  <c r="D92" i="3"/>
  <c r="C92" i="3"/>
  <c r="S91" i="3"/>
  <c r="C91" i="3"/>
  <c r="AC90" i="3"/>
  <c r="Z90" i="3"/>
  <c r="Y90" i="3"/>
  <c r="X90" i="3"/>
  <c r="W90" i="3"/>
  <c r="V90" i="3"/>
  <c r="U90" i="3"/>
  <c r="T90" i="3"/>
  <c r="S90" i="3"/>
  <c r="M90" i="3"/>
  <c r="J90" i="3"/>
  <c r="I90" i="3"/>
  <c r="H90" i="3"/>
  <c r="G90" i="3"/>
  <c r="F90" i="3"/>
  <c r="E90" i="3"/>
  <c r="D90" i="3"/>
  <c r="C90" i="3"/>
  <c r="AC89" i="3"/>
  <c r="Z89" i="3"/>
  <c r="Y89" i="3"/>
  <c r="X89" i="3"/>
  <c r="W89" i="3"/>
  <c r="V89" i="3"/>
  <c r="U89" i="3"/>
  <c r="T89" i="3"/>
  <c r="S89" i="3"/>
  <c r="M89" i="3"/>
  <c r="J89" i="3"/>
  <c r="I89" i="3"/>
  <c r="H89" i="3"/>
  <c r="G89" i="3"/>
  <c r="F89" i="3"/>
  <c r="E89" i="3"/>
  <c r="D89" i="3"/>
  <c r="C89" i="3"/>
  <c r="AC88" i="3"/>
  <c r="M88" i="3"/>
  <c r="AC87" i="3"/>
  <c r="M87" i="3"/>
  <c r="AC86" i="3"/>
  <c r="M86" i="3"/>
  <c r="AC85" i="3"/>
  <c r="Z85" i="3"/>
  <c r="Y85" i="3"/>
  <c r="X85" i="3"/>
  <c r="W85" i="3"/>
  <c r="V85" i="3"/>
  <c r="U85" i="3"/>
  <c r="T85" i="3"/>
  <c r="S85" i="3"/>
  <c r="M85" i="3"/>
  <c r="J85" i="3"/>
  <c r="I85" i="3"/>
  <c r="H85" i="3"/>
  <c r="G85" i="3"/>
  <c r="F85" i="3"/>
  <c r="E85" i="3"/>
  <c r="D85" i="3"/>
  <c r="C85" i="3"/>
  <c r="S84" i="3"/>
  <c r="C84" i="3"/>
  <c r="AC83" i="3"/>
  <c r="Z83" i="3"/>
  <c r="Y83" i="3"/>
  <c r="X83" i="3"/>
  <c r="W83" i="3"/>
  <c r="V83" i="3"/>
  <c r="U83" i="3"/>
  <c r="T83" i="3"/>
  <c r="S83" i="3"/>
  <c r="M83" i="3"/>
  <c r="J83" i="3"/>
  <c r="I83" i="3"/>
  <c r="H83" i="3"/>
  <c r="G83" i="3"/>
  <c r="F83" i="3"/>
  <c r="E83" i="3"/>
  <c r="D83" i="3"/>
  <c r="C83" i="3"/>
  <c r="AC82" i="3"/>
  <c r="Z82" i="3"/>
  <c r="Y82" i="3"/>
  <c r="X82" i="3"/>
  <c r="W82" i="3"/>
  <c r="V82" i="3"/>
  <c r="U82" i="3"/>
  <c r="T82" i="3"/>
  <c r="S82" i="3"/>
  <c r="M82" i="3"/>
  <c r="J82" i="3"/>
  <c r="I82" i="3"/>
  <c r="H82" i="3"/>
  <c r="G82" i="3"/>
  <c r="F82" i="3"/>
  <c r="E82" i="3"/>
  <c r="D82" i="3"/>
  <c r="C82" i="3"/>
  <c r="AC81" i="3"/>
  <c r="M81" i="3"/>
  <c r="AC80" i="3"/>
  <c r="M80" i="3"/>
  <c r="AC79" i="3"/>
  <c r="M79" i="3"/>
  <c r="AC78" i="3"/>
  <c r="Z78" i="3"/>
  <c r="Y78" i="3"/>
  <c r="X78" i="3"/>
  <c r="W78" i="3"/>
  <c r="V78" i="3"/>
  <c r="U78" i="3"/>
  <c r="T78" i="3"/>
  <c r="S78" i="3"/>
  <c r="M78" i="3"/>
  <c r="J78" i="3"/>
  <c r="I78" i="3"/>
  <c r="H78" i="3"/>
  <c r="G78" i="3"/>
  <c r="F78" i="3"/>
  <c r="E78" i="3"/>
  <c r="D78" i="3"/>
  <c r="C78" i="3"/>
  <c r="S77" i="3"/>
  <c r="C77" i="3"/>
  <c r="AC76" i="3"/>
  <c r="Z76" i="3"/>
  <c r="Y76" i="3"/>
  <c r="X76" i="3"/>
  <c r="W76" i="3"/>
  <c r="V76" i="3"/>
  <c r="U76" i="3"/>
  <c r="T76" i="3"/>
  <c r="S76" i="3"/>
  <c r="M76" i="3"/>
  <c r="J76" i="3"/>
  <c r="I76" i="3"/>
  <c r="H76" i="3"/>
  <c r="G76" i="3"/>
  <c r="F76" i="3"/>
  <c r="E76" i="3"/>
  <c r="D76" i="3"/>
  <c r="C76" i="3"/>
  <c r="AC75" i="3"/>
  <c r="Z75" i="3"/>
  <c r="Y75" i="3"/>
  <c r="X75" i="3"/>
  <c r="W75" i="3"/>
  <c r="V75" i="3"/>
  <c r="U75" i="3"/>
  <c r="T75" i="3"/>
  <c r="S75" i="3"/>
  <c r="M75" i="3"/>
  <c r="J75" i="3"/>
  <c r="I75" i="3"/>
  <c r="H75" i="3"/>
  <c r="G75" i="3"/>
  <c r="F75" i="3"/>
  <c r="E75" i="3"/>
  <c r="D75" i="3"/>
  <c r="C75" i="3"/>
  <c r="AC74" i="3"/>
  <c r="M74" i="3"/>
  <c r="AC73" i="3"/>
  <c r="M73" i="3"/>
  <c r="AC72" i="3"/>
  <c r="M72" i="3"/>
  <c r="AC71" i="3"/>
  <c r="Z71" i="3"/>
  <c r="Y71" i="3"/>
  <c r="X71" i="3"/>
  <c r="W71" i="3"/>
  <c r="V71" i="3"/>
  <c r="U71" i="3"/>
  <c r="T71" i="3"/>
  <c r="S71" i="3"/>
  <c r="M71" i="3"/>
  <c r="J71" i="3"/>
  <c r="I71" i="3"/>
  <c r="H71" i="3"/>
  <c r="G71" i="3"/>
  <c r="F71" i="3"/>
  <c r="E71" i="3"/>
  <c r="D71" i="3"/>
  <c r="C71" i="3"/>
  <c r="S70" i="3"/>
  <c r="C70" i="3"/>
  <c r="AC69" i="3"/>
  <c r="Z69" i="3"/>
  <c r="Y69" i="3"/>
  <c r="X69" i="3"/>
  <c r="W69" i="3"/>
  <c r="V69" i="3"/>
  <c r="U69" i="3"/>
  <c r="T69" i="3"/>
  <c r="S69" i="3"/>
  <c r="M69" i="3"/>
  <c r="J69" i="3"/>
  <c r="I69" i="3"/>
  <c r="H69" i="3"/>
  <c r="G69" i="3"/>
  <c r="F69" i="3"/>
  <c r="E69" i="3"/>
  <c r="D69" i="3"/>
  <c r="C69" i="3"/>
  <c r="AC68" i="3"/>
  <c r="Z68" i="3"/>
  <c r="Y68" i="3"/>
  <c r="X68" i="3"/>
  <c r="W68" i="3"/>
  <c r="V68" i="3"/>
  <c r="U68" i="3"/>
  <c r="T68" i="3"/>
  <c r="S68" i="3"/>
  <c r="M68" i="3"/>
  <c r="J68" i="3"/>
  <c r="I68" i="3"/>
  <c r="H68" i="3"/>
  <c r="G68" i="3"/>
  <c r="F68" i="3"/>
  <c r="E68" i="3"/>
  <c r="D68" i="3"/>
  <c r="C68" i="3"/>
  <c r="AC67" i="3"/>
  <c r="M67" i="3"/>
  <c r="AC66" i="3"/>
  <c r="M66" i="3"/>
  <c r="AC65" i="3"/>
  <c r="M65" i="3"/>
  <c r="AC64" i="3"/>
  <c r="Z64" i="3"/>
  <c r="Y64" i="3"/>
  <c r="X64" i="3"/>
  <c r="W64" i="3"/>
  <c r="V64" i="3"/>
  <c r="U64" i="3"/>
  <c r="T64" i="3"/>
  <c r="S64" i="3"/>
  <c r="M64" i="3"/>
  <c r="J64" i="3"/>
  <c r="I64" i="3"/>
  <c r="H64" i="3"/>
  <c r="G64" i="3"/>
  <c r="F64" i="3"/>
  <c r="E64" i="3"/>
  <c r="D64" i="3"/>
  <c r="C64" i="3"/>
  <c r="S63" i="3"/>
  <c r="C63" i="3"/>
  <c r="AC62" i="3"/>
  <c r="Z62" i="3"/>
  <c r="Y62" i="3"/>
  <c r="X62" i="3"/>
  <c r="W62" i="3"/>
  <c r="V62" i="3"/>
  <c r="U62" i="3"/>
  <c r="T62" i="3"/>
  <c r="S62" i="3"/>
  <c r="M62" i="3"/>
  <c r="J62" i="3"/>
  <c r="I62" i="3"/>
  <c r="H62" i="3"/>
  <c r="G62" i="3"/>
  <c r="F62" i="3"/>
  <c r="E62" i="3"/>
  <c r="D62" i="3"/>
  <c r="C62" i="3"/>
  <c r="AC61" i="3"/>
  <c r="Z61" i="3"/>
  <c r="Y61" i="3"/>
  <c r="X61" i="3"/>
  <c r="W61" i="3"/>
  <c r="V61" i="3"/>
  <c r="U61" i="3"/>
  <c r="T61" i="3"/>
  <c r="S61" i="3"/>
  <c r="M61" i="3"/>
  <c r="J61" i="3"/>
  <c r="I61" i="3"/>
  <c r="H61" i="3"/>
  <c r="G61" i="3"/>
  <c r="F61" i="3"/>
  <c r="E61" i="3"/>
  <c r="D61" i="3"/>
  <c r="C61" i="3"/>
  <c r="AC60" i="3"/>
  <c r="M60" i="3"/>
  <c r="AC59" i="3"/>
  <c r="M59" i="3"/>
  <c r="AC58" i="3"/>
  <c r="M58" i="3"/>
  <c r="AC57" i="3"/>
  <c r="M57" i="3"/>
  <c r="AC56" i="3"/>
  <c r="Z56" i="3"/>
  <c r="Y56" i="3"/>
  <c r="X56" i="3"/>
  <c r="W56" i="3"/>
  <c r="V56" i="3"/>
  <c r="U56" i="3"/>
  <c r="T56" i="3"/>
  <c r="S56" i="3"/>
  <c r="M56" i="3"/>
  <c r="J56" i="3"/>
  <c r="I56" i="3"/>
  <c r="H56" i="3"/>
  <c r="G56" i="3"/>
  <c r="F56" i="3"/>
  <c r="E56" i="3"/>
  <c r="D56" i="3"/>
  <c r="C56" i="3"/>
  <c r="S55" i="3"/>
  <c r="C55" i="3"/>
  <c r="AC54" i="3"/>
  <c r="Z54" i="3"/>
  <c r="Y54" i="3"/>
  <c r="X54" i="3"/>
  <c r="W54" i="3"/>
  <c r="V54" i="3"/>
  <c r="U54" i="3"/>
  <c r="T54" i="3"/>
  <c r="S54" i="3"/>
  <c r="M54" i="3"/>
  <c r="J54" i="3"/>
  <c r="I54" i="3"/>
  <c r="H54" i="3"/>
  <c r="G54" i="3"/>
  <c r="F54" i="3"/>
  <c r="E54" i="3"/>
  <c r="D54" i="3"/>
  <c r="C54" i="3"/>
  <c r="AC53" i="3"/>
  <c r="Z53" i="3"/>
  <c r="Y53" i="3"/>
  <c r="X53" i="3"/>
  <c r="W53" i="3"/>
  <c r="V53" i="3"/>
  <c r="U53" i="3"/>
  <c r="T53" i="3"/>
  <c r="S53" i="3"/>
  <c r="M53" i="3"/>
  <c r="J53" i="3"/>
  <c r="I53" i="3"/>
  <c r="H53" i="3"/>
  <c r="G53" i="3"/>
  <c r="F53" i="3"/>
  <c r="E53" i="3"/>
  <c r="D53" i="3"/>
  <c r="C53" i="3"/>
  <c r="AC52" i="3"/>
  <c r="M52" i="3"/>
  <c r="AC51" i="3"/>
  <c r="M51" i="3"/>
  <c r="AC50" i="3"/>
  <c r="M50" i="3"/>
  <c r="AC38" i="3"/>
  <c r="AB38" i="3"/>
  <c r="AA38" i="3"/>
  <c r="Z38" i="3"/>
  <c r="Y38" i="3"/>
  <c r="X38" i="3"/>
  <c r="W38" i="3"/>
  <c r="V38" i="3"/>
  <c r="U38" i="3"/>
  <c r="T38" i="3"/>
  <c r="S38" i="3"/>
  <c r="M38" i="3"/>
  <c r="L38" i="3"/>
  <c r="K38" i="3"/>
  <c r="J38" i="3"/>
  <c r="I38" i="3"/>
  <c r="H38" i="3"/>
  <c r="G38" i="3"/>
  <c r="F38" i="3"/>
  <c r="E38" i="3"/>
  <c r="D38" i="3"/>
  <c r="C38" i="3"/>
  <c r="S37" i="3"/>
  <c r="C37" i="3"/>
  <c r="AC36" i="3"/>
  <c r="Z36" i="3"/>
  <c r="Y36" i="3"/>
  <c r="X36" i="3"/>
  <c r="W36" i="3"/>
  <c r="V36" i="3"/>
  <c r="U36" i="3"/>
  <c r="T36" i="3"/>
  <c r="S36" i="3"/>
  <c r="M36" i="3"/>
  <c r="I36" i="3"/>
  <c r="H36" i="3"/>
  <c r="G36" i="3"/>
  <c r="F36" i="3"/>
  <c r="E36" i="3"/>
  <c r="D36" i="3"/>
  <c r="C36" i="3"/>
  <c r="AC35" i="3"/>
  <c r="Z35" i="3"/>
  <c r="Y35" i="3"/>
  <c r="X35" i="3"/>
  <c r="W35" i="3"/>
  <c r="V35" i="3"/>
  <c r="U35" i="3"/>
  <c r="T35" i="3"/>
  <c r="S35" i="3"/>
  <c r="M35" i="3"/>
  <c r="I35" i="3"/>
  <c r="H35" i="3"/>
  <c r="G35" i="3"/>
  <c r="F35" i="3"/>
  <c r="E35" i="3"/>
  <c r="D35" i="3"/>
  <c r="C35" i="3"/>
  <c r="AC34" i="3"/>
  <c r="M34" i="3"/>
  <c r="AC33" i="3"/>
  <c r="M33" i="3"/>
  <c r="AC32" i="3"/>
  <c r="AB32" i="3"/>
  <c r="AA32" i="3"/>
  <c r="Z32" i="3"/>
  <c r="Y32" i="3"/>
  <c r="X32" i="3"/>
  <c r="W32" i="3"/>
  <c r="V32" i="3"/>
  <c r="U32" i="3"/>
  <c r="T32" i="3"/>
  <c r="S32" i="3"/>
  <c r="M32" i="3"/>
  <c r="L32" i="3"/>
  <c r="K32" i="3"/>
  <c r="J32" i="3"/>
  <c r="I32" i="3"/>
  <c r="H32" i="3"/>
  <c r="G32" i="3"/>
  <c r="F32" i="3"/>
  <c r="E32" i="3"/>
  <c r="D32" i="3"/>
  <c r="C32" i="3"/>
  <c r="S31" i="3"/>
  <c r="C31" i="3"/>
  <c r="AC30" i="3"/>
  <c r="Z30" i="3"/>
  <c r="Y30" i="3"/>
  <c r="X30" i="3"/>
  <c r="W30" i="3"/>
  <c r="V30" i="3"/>
  <c r="U30" i="3"/>
  <c r="T30" i="3"/>
  <c r="S30" i="3"/>
  <c r="M30" i="3"/>
  <c r="J30" i="3"/>
  <c r="I30" i="3"/>
  <c r="H30" i="3"/>
  <c r="G30" i="3"/>
  <c r="F30" i="3"/>
  <c r="E30" i="3"/>
  <c r="D30" i="3"/>
  <c r="C30" i="3"/>
  <c r="AC29" i="3"/>
  <c r="AB29" i="3"/>
  <c r="Z29" i="3"/>
  <c r="Y29" i="3"/>
  <c r="X29" i="3"/>
  <c r="W29" i="3"/>
  <c r="V29" i="3"/>
  <c r="U29" i="3"/>
  <c r="T29" i="3"/>
  <c r="S29" i="3"/>
  <c r="M29" i="3"/>
  <c r="L29" i="3"/>
  <c r="J29" i="3"/>
  <c r="I29" i="3"/>
  <c r="H29" i="3"/>
  <c r="G29" i="3"/>
  <c r="F29" i="3"/>
  <c r="E29" i="3"/>
  <c r="D29" i="3"/>
  <c r="C29" i="3"/>
  <c r="AC28" i="3"/>
  <c r="M28" i="3"/>
  <c r="AC27" i="3"/>
  <c r="M27" i="3"/>
  <c r="AC26" i="3"/>
  <c r="Z26" i="3"/>
  <c r="Y26" i="3"/>
  <c r="X26" i="3"/>
  <c r="W26" i="3"/>
  <c r="V26" i="3"/>
  <c r="U26" i="3"/>
  <c r="T26" i="3"/>
  <c r="S26" i="3"/>
  <c r="M26" i="3"/>
  <c r="J26" i="3"/>
  <c r="I26" i="3"/>
  <c r="H26" i="3"/>
  <c r="G26" i="3"/>
  <c r="F26" i="3"/>
  <c r="E26" i="3"/>
  <c r="D26" i="3"/>
  <c r="C26" i="3"/>
  <c r="T25" i="3"/>
  <c r="D25" i="3"/>
  <c r="AC24" i="3"/>
  <c r="Z24" i="3"/>
  <c r="Y24" i="3"/>
  <c r="X24" i="3"/>
  <c r="W24" i="3"/>
  <c r="V24" i="3"/>
  <c r="U24" i="3"/>
  <c r="T24" i="3"/>
  <c r="M24" i="3"/>
  <c r="J24" i="3"/>
  <c r="I24" i="3"/>
  <c r="H24" i="3"/>
  <c r="G24" i="3"/>
  <c r="F24" i="3"/>
  <c r="E24" i="3"/>
  <c r="D24" i="3"/>
  <c r="C24" i="3"/>
  <c r="AC23" i="3"/>
  <c r="Z23" i="3"/>
  <c r="Y23" i="3"/>
  <c r="X23" i="3"/>
  <c r="W23" i="3"/>
  <c r="V23" i="3"/>
  <c r="U23" i="3"/>
  <c r="T23" i="3"/>
  <c r="S23" i="3"/>
  <c r="M23" i="3"/>
  <c r="J23" i="3"/>
  <c r="I23" i="3"/>
  <c r="H23" i="3"/>
  <c r="G23" i="3"/>
  <c r="F23" i="3"/>
  <c r="E23" i="3"/>
  <c r="D23" i="3"/>
  <c r="AC22" i="3"/>
  <c r="M22" i="3"/>
  <c r="AC21" i="3"/>
  <c r="M21" i="3"/>
  <c r="AC20" i="3"/>
  <c r="Y20" i="3"/>
  <c r="X20" i="3"/>
  <c r="W20" i="3"/>
  <c r="V20" i="3"/>
  <c r="U20" i="3"/>
  <c r="T20" i="3"/>
  <c r="S20" i="3"/>
  <c r="M20" i="3"/>
  <c r="I20" i="3"/>
  <c r="H20" i="3"/>
  <c r="G20" i="3"/>
  <c r="F20" i="3"/>
  <c r="E20" i="3"/>
  <c r="D20" i="3"/>
  <c r="C20" i="3"/>
  <c r="T19" i="3"/>
  <c r="D19" i="3"/>
  <c r="AC18" i="3"/>
  <c r="Y18" i="3"/>
  <c r="X18" i="3"/>
  <c r="W18" i="3"/>
  <c r="V18" i="3"/>
  <c r="U18" i="3"/>
  <c r="T18" i="3"/>
  <c r="S18" i="3"/>
  <c r="M18" i="3"/>
  <c r="I18" i="3"/>
  <c r="H18" i="3"/>
  <c r="G18" i="3"/>
  <c r="F18" i="3"/>
  <c r="E18" i="3"/>
  <c r="D18" i="3"/>
  <c r="C18" i="3"/>
  <c r="AC17" i="3"/>
  <c r="M17" i="3"/>
  <c r="AC16" i="3"/>
  <c r="M16" i="3"/>
  <c r="AC15" i="3"/>
  <c r="X15" i="3"/>
  <c r="W15" i="3"/>
  <c r="V15" i="3"/>
  <c r="U15" i="3"/>
  <c r="T15" i="3"/>
  <c r="S15" i="3"/>
  <c r="M15" i="3"/>
  <c r="H15" i="3"/>
  <c r="G15" i="3"/>
  <c r="F15" i="3"/>
  <c r="E15" i="3"/>
  <c r="D15" i="3"/>
  <c r="C15" i="3"/>
  <c r="T14" i="3"/>
  <c r="D14" i="3"/>
  <c r="AC13" i="3"/>
  <c r="X13" i="3"/>
  <c r="W13" i="3"/>
  <c r="V13" i="3"/>
  <c r="U13" i="3"/>
  <c r="T13" i="3"/>
  <c r="S13" i="3"/>
  <c r="M13" i="3"/>
  <c r="H13" i="3"/>
  <c r="G13" i="3"/>
  <c r="F13" i="3"/>
  <c r="E13" i="3"/>
  <c r="D13" i="3"/>
  <c r="C13" i="3"/>
  <c r="AC12" i="3"/>
  <c r="Z12" i="3"/>
  <c r="Y12" i="3"/>
  <c r="X12" i="3"/>
  <c r="W12" i="3"/>
  <c r="V12" i="3"/>
  <c r="U12" i="3"/>
  <c r="T12" i="3"/>
  <c r="S12" i="3"/>
  <c r="M12" i="3"/>
  <c r="AC11" i="3"/>
  <c r="M11" i="3"/>
  <c r="AC10" i="3"/>
  <c r="Z10" i="3"/>
  <c r="Y10" i="3"/>
  <c r="X10" i="3"/>
  <c r="W10" i="3"/>
  <c r="V10" i="3"/>
  <c r="U10" i="3"/>
  <c r="T10" i="3"/>
  <c r="S10" i="3"/>
  <c r="M10" i="3"/>
  <c r="J10" i="3"/>
  <c r="I10" i="3"/>
  <c r="H10" i="3"/>
  <c r="G10" i="3"/>
  <c r="F10" i="3"/>
  <c r="E10" i="3"/>
  <c r="D10" i="3"/>
  <c r="C10" i="3"/>
  <c r="S9" i="3"/>
  <c r="C9" i="3"/>
  <c r="AC8" i="3"/>
  <c r="Z8" i="3"/>
  <c r="Y8" i="3"/>
  <c r="X8" i="3"/>
  <c r="W8" i="3"/>
  <c r="V8" i="3"/>
  <c r="U8" i="3"/>
  <c r="T8" i="3"/>
  <c r="S8" i="3"/>
  <c r="M8" i="3"/>
  <c r="J8" i="3"/>
  <c r="I8" i="3"/>
  <c r="H8" i="3"/>
  <c r="G8" i="3"/>
  <c r="F8" i="3"/>
  <c r="E8" i="3"/>
  <c r="D8" i="3"/>
  <c r="C8" i="3"/>
  <c r="AC7" i="3"/>
  <c r="Z7" i="3"/>
  <c r="Y7" i="3"/>
  <c r="X7" i="3"/>
  <c r="W7" i="3"/>
  <c r="V7" i="3"/>
  <c r="U7" i="3"/>
  <c r="T7" i="3"/>
  <c r="S7" i="3"/>
  <c r="M7" i="3"/>
  <c r="J7" i="3"/>
  <c r="I7" i="3"/>
  <c r="H7" i="3"/>
  <c r="G7" i="3"/>
  <c r="F7" i="3"/>
  <c r="E7" i="3"/>
  <c r="D7" i="3"/>
  <c r="C7" i="3"/>
  <c r="AC6" i="3"/>
  <c r="M6" i="3"/>
  <c r="AC5" i="3"/>
  <c r="M5" i="3"/>
  <c r="H102" i="11" l="1"/>
  <c r="G219" i="11"/>
  <c r="Z74" i="11"/>
  <c r="E101" i="11"/>
  <c r="I101" i="11"/>
  <c r="M120" i="11"/>
  <c r="F123" i="11" s="1"/>
  <c r="D148" i="11"/>
  <c r="H148" i="11"/>
  <c r="D219" i="11"/>
  <c r="H219" i="11"/>
  <c r="Z243" i="11"/>
  <c r="E275" i="11"/>
  <c r="I275" i="11"/>
  <c r="D102" i="11"/>
  <c r="C219" i="11"/>
  <c r="S39" i="11"/>
  <c r="W39" i="11"/>
  <c r="C39" i="11"/>
  <c r="C40" i="11" s="1"/>
  <c r="G39" i="11"/>
  <c r="M59" i="11"/>
  <c r="F101" i="11"/>
  <c r="J101" i="11"/>
  <c r="Z120" i="11"/>
  <c r="Z138" i="11"/>
  <c r="E148" i="11"/>
  <c r="J148" i="11"/>
  <c r="J145" i="11"/>
  <c r="E219" i="11"/>
  <c r="I219" i="11"/>
  <c r="C101" i="11"/>
  <c r="G101" i="11"/>
  <c r="I148" i="11"/>
  <c r="F148" i="11"/>
  <c r="F219" i="11"/>
  <c r="J219" i="11"/>
  <c r="G40" i="11"/>
  <c r="F39" i="11"/>
  <c r="J39" i="11"/>
  <c r="J40" i="11" s="1"/>
  <c r="Q191" i="11"/>
  <c r="D275" i="11"/>
  <c r="H275" i="11"/>
  <c r="I276" i="11"/>
  <c r="D39" i="11"/>
  <c r="H39" i="11"/>
  <c r="Z59" i="11"/>
  <c r="Z126" i="11"/>
  <c r="T129" i="11" s="1"/>
  <c r="Z132" i="11"/>
  <c r="V135" i="11" s="1"/>
  <c r="F275" i="11"/>
  <c r="J275" i="11"/>
  <c r="E276" i="11"/>
  <c r="Q39" i="11"/>
  <c r="U39" i="11"/>
  <c r="K41" i="11" s="1"/>
  <c r="E39" i="11"/>
  <c r="I39" i="11"/>
  <c r="Z95" i="11"/>
  <c r="Z262" i="11"/>
  <c r="P263" i="11" s="1"/>
  <c r="C275" i="11"/>
  <c r="G275" i="11"/>
  <c r="M430" i="11"/>
  <c r="I433" i="11" s="1"/>
  <c r="I14" i="8"/>
  <c r="M60" i="10"/>
  <c r="K63" i="10" s="1"/>
  <c r="H158" i="10"/>
  <c r="P280" i="10"/>
  <c r="Q390" i="11"/>
  <c r="S390" i="11"/>
  <c r="U390" i="11"/>
  <c r="W390" i="11"/>
  <c r="W391" i="11" s="1"/>
  <c r="Q391" i="11"/>
  <c r="S391" i="11"/>
  <c r="U391" i="11"/>
  <c r="P434" i="11"/>
  <c r="R434" i="11"/>
  <c r="T434" i="11"/>
  <c r="V434" i="11"/>
  <c r="P390" i="11"/>
  <c r="R390" i="11"/>
  <c r="T390" i="11"/>
  <c r="V390" i="11"/>
  <c r="Q434" i="11"/>
  <c r="S434" i="11"/>
  <c r="U434" i="11"/>
  <c r="W434" i="11"/>
  <c r="P39" i="11"/>
  <c r="P40" i="11" s="1"/>
  <c r="R39" i="11"/>
  <c r="T39" i="11"/>
  <c r="V39" i="11"/>
  <c r="V40" i="11" s="1"/>
  <c r="Q275" i="11"/>
  <c r="S275" i="11"/>
  <c r="U275" i="11"/>
  <c r="K277" i="11" s="1"/>
  <c r="W275" i="11"/>
  <c r="P275" i="11"/>
  <c r="R275" i="11"/>
  <c r="T275" i="11"/>
  <c r="V275" i="11"/>
  <c r="L277" i="11" s="1"/>
  <c r="R99" i="11"/>
  <c r="T99" i="11"/>
  <c r="V99" i="11"/>
  <c r="P148" i="11"/>
  <c r="R148" i="11"/>
  <c r="T148" i="11"/>
  <c r="V148" i="11"/>
  <c r="S191" i="11"/>
  <c r="S219" i="11"/>
  <c r="U191" i="11"/>
  <c r="U219" i="11"/>
  <c r="W191" i="11"/>
  <c r="W219" i="11"/>
  <c r="Q216" i="11"/>
  <c r="Q219" i="11"/>
  <c r="Q99" i="11"/>
  <c r="S99" i="11"/>
  <c r="U99" i="11"/>
  <c r="W99" i="11"/>
  <c r="W148" i="11"/>
  <c r="M144" i="11"/>
  <c r="G147" i="11" s="1"/>
  <c r="Q148" i="11"/>
  <c r="S148" i="11"/>
  <c r="U148" i="11"/>
  <c r="P191" i="11"/>
  <c r="P219" i="11"/>
  <c r="R191" i="11"/>
  <c r="R219" i="11"/>
  <c r="T191" i="11"/>
  <c r="T219" i="11"/>
  <c r="V191" i="11"/>
  <c r="V219" i="11"/>
  <c r="Q40" i="11"/>
  <c r="S40" i="11"/>
  <c r="U40" i="11"/>
  <c r="W40" i="11"/>
  <c r="T15" i="11"/>
  <c r="W15" i="11"/>
  <c r="V15" i="11"/>
  <c r="R133" i="11"/>
  <c r="R135" i="11"/>
  <c r="T133" i="11"/>
  <c r="W133" i="11"/>
  <c r="W135" i="11"/>
  <c r="R40" i="11"/>
  <c r="T40" i="11"/>
  <c r="W115" i="11"/>
  <c r="Q133" i="11"/>
  <c r="S133" i="11"/>
  <c r="S135" i="11"/>
  <c r="U133" i="11"/>
  <c r="M134" i="10"/>
  <c r="J135" i="10"/>
  <c r="M17" i="11"/>
  <c r="M18" i="11"/>
  <c r="D19" i="11" s="1"/>
  <c r="M132" i="11"/>
  <c r="F135" i="11" s="1"/>
  <c r="P133" i="10"/>
  <c r="Q134" i="10"/>
  <c r="S134" i="10"/>
  <c r="U134" i="10"/>
  <c r="W134" i="10"/>
  <c r="V134" i="10"/>
  <c r="T134" i="10"/>
  <c r="P134" i="10"/>
  <c r="U135" i="10" s="1"/>
  <c r="C15" i="11"/>
  <c r="Z18" i="11"/>
  <c r="Q19" i="11" s="1"/>
  <c r="D62" i="11"/>
  <c r="F62" i="11"/>
  <c r="H62" i="11"/>
  <c r="J62" i="11"/>
  <c r="M13" i="11"/>
  <c r="D135" i="11"/>
  <c r="Z300" i="11"/>
  <c r="T303" i="11" s="1"/>
  <c r="Z190" i="11"/>
  <c r="S193" i="11" s="1"/>
  <c r="Z144" i="11"/>
  <c r="T147" i="11" s="1"/>
  <c r="Z89" i="11"/>
  <c r="Z23" i="11"/>
  <c r="R26" i="11" s="1"/>
  <c r="Z13" i="11"/>
  <c r="Z12" i="11"/>
  <c r="Z60" i="10"/>
  <c r="Q63" i="10" s="1"/>
  <c r="Z253" i="10"/>
  <c r="Q257" i="10" s="1"/>
  <c r="Z24" i="10"/>
  <c r="Q27" i="10" s="1"/>
  <c r="F14" i="8"/>
  <c r="Z85" i="10"/>
  <c r="P86" i="10" s="1"/>
  <c r="P154" i="10"/>
  <c r="M24" i="10"/>
  <c r="C27" i="10" s="1"/>
  <c r="C25" i="10"/>
  <c r="Q25" i="10"/>
  <c r="S25" i="10"/>
  <c r="U25" i="10"/>
  <c r="W25" i="10"/>
  <c r="M63" i="10"/>
  <c r="F63" i="10"/>
  <c r="V87" i="10"/>
  <c r="T87" i="10"/>
  <c r="R87" i="10"/>
  <c r="P87" i="10"/>
  <c r="W87" i="10"/>
  <c r="U87" i="10"/>
  <c r="S87" i="10"/>
  <c r="Q87" i="10"/>
  <c r="D27" i="10"/>
  <c r="F27" i="10"/>
  <c r="H27" i="10"/>
  <c r="J27" i="10"/>
  <c r="R27" i="10"/>
  <c r="P25" i="10"/>
  <c r="R25" i="10"/>
  <c r="T25" i="10"/>
  <c r="V25" i="10"/>
  <c r="C63" i="10"/>
  <c r="P61" i="10"/>
  <c r="R61" i="10"/>
  <c r="T61" i="10"/>
  <c r="V61" i="10"/>
  <c r="M86" i="10"/>
  <c r="C89" i="10" s="1"/>
  <c r="C87" i="10"/>
  <c r="E87" i="10"/>
  <c r="G87" i="10"/>
  <c r="I87" i="10"/>
  <c r="J89" i="10"/>
  <c r="Q155" i="10"/>
  <c r="P257" i="10"/>
  <c r="R257" i="10"/>
  <c r="T257" i="10"/>
  <c r="V257" i="10"/>
  <c r="Q281" i="10"/>
  <c r="S281" i="10"/>
  <c r="U281" i="10"/>
  <c r="W281" i="10"/>
  <c r="C61" i="10"/>
  <c r="Q61" i="10"/>
  <c r="S61" i="10"/>
  <c r="U61" i="10"/>
  <c r="W61" i="10"/>
  <c r="V155" i="10"/>
  <c r="T155" i="10"/>
  <c r="R155" i="10"/>
  <c r="P155" i="10"/>
  <c r="S155" i="10"/>
  <c r="W155" i="10"/>
  <c r="Q280" i="10"/>
  <c r="T281" i="10"/>
  <c r="V281" i="10"/>
  <c r="C193" i="10"/>
  <c r="E193" i="10"/>
  <c r="G193" i="10"/>
  <c r="I193" i="10"/>
  <c r="Z194" i="10"/>
  <c r="S197" i="10" s="1"/>
  <c r="Q195" i="10"/>
  <c r="S195" i="10"/>
  <c r="U195" i="10"/>
  <c r="W195" i="10"/>
  <c r="M230" i="10"/>
  <c r="F233" i="10" s="1"/>
  <c r="D231" i="10"/>
  <c r="F231" i="10"/>
  <c r="H231" i="10"/>
  <c r="J231" i="10"/>
  <c r="P254" i="10"/>
  <c r="R254" i="10"/>
  <c r="T254" i="10"/>
  <c r="V254" i="10"/>
  <c r="M255" i="10"/>
  <c r="H258" i="10" s="1"/>
  <c r="C256" i="10"/>
  <c r="E256" i="10"/>
  <c r="G256" i="10"/>
  <c r="I256" i="10"/>
  <c r="P281" i="10"/>
  <c r="R281" i="10"/>
  <c r="M191" i="10"/>
  <c r="E194" i="10" s="1"/>
  <c r="C231" i="10"/>
  <c r="E231" i="10"/>
  <c r="G231" i="10"/>
  <c r="I231" i="10"/>
  <c r="Q254" i="10"/>
  <c r="S254" i="10"/>
  <c r="U254" i="10"/>
  <c r="W254" i="10"/>
  <c r="M279" i="10"/>
  <c r="D281" i="10" s="1"/>
  <c r="Q62" i="11"/>
  <c r="S62" i="11"/>
  <c r="U62" i="11"/>
  <c r="W62" i="11"/>
  <c r="Q77" i="11"/>
  <c r="S77" i="11"/>
  <c r="U77" i="11"/>
  <c r="W77" i="11"/>
  <c r="P92" i="11"/>
  <c r="R92" i="11"/>
  <c r="T92" i="11"/>
  <c r="V92" i="11"/>
  <c r="U26" i="11"/>
  <c r="C62" i="11"/>
  <c r="E62" i="11"/>
  <c r="G62" i="11"/>
  <c r="I62" i="11"/>
  <c r="P62" i="11"/>
  <c r="R62" i="11"/>
  <c r="T62" i="11"/>
  <c r="V62" i="11"/>
  <c r="P77" i="11"/>
  <c r="R77" i="11"/>
  <c r="T77" i="11"/>
  <c r="V77" i="11"/>
  <c r="Q92" i="11"/>
  <c r="S92" i="11"/>
  <c r="U92" i="11"/>
  <c r="W92" i="11"/>
  <c r="Z7" i="11"/>
  <c r="P10" i="11" s="1"/>
  <c r="D8" i="11"/>
  <c r="F8" i="11"/>
  <c r="H8" i="11"/>
  <c r="J8" i="11"/>
  <c r="P8" i="11"/>
  <c r="R8" i="11"/>
  <c r="T8" i="11"/>
  <c r="V8" i="11"/>
  <c r="M12" i="11"/>
  <c r="G15" i="11" s="1"/>
  <c r="Q15" i="11"/>
  <c r="S15" i="11"/>
  <c r="U15" i="11"/>
  <c r="C20" i="11"/>
  <c r="E20" i="11"/>
  <c r="G20" i="11"/>
  <c r="I20" i="11"/>
  <c r="Q20" i="11"/>
  <c r="S20" i="11"/>
  <c r="U20" i="11"/>
  <c r="M23" i="11"/>
  <c r="C26" i="11" s="1"/>
  <c r="C24" i="11"/>
  <c r="E24" i="11"/>
  <c r="G24" i="11"/>
  <c r="I24" i="11"/>
  <c r="R24" i="11"/>
  <c r="T24" i="11"/>
  <c r="V24" i="11"/>
  <c r="D26" i="11"/>
  <c r="M29" i="11"/>
  <c r="K32" i="11" s="1"/>
  <c r="C30" i="11"/>
  <c r="E30" i="11"/>
  <c r="G30" i="11"/>
  <c r="I30" i="11"/>
  <c r="Q30" i="11"/>
  <c r="S30" i="11"/>
  <c r="U30" i="11"/>
  <c r="W30" i="11"/>
  <c r="M35" i="11"/>
  <c r="C36" i="11"/>
  <c r="E36" i="11"/>
  <c r="G36" i="11"/>
  <c r="I36" i="11"/>
  <c r="Q36" i="11"/>
  <c r="S36" i="11"/>
  <c r="U36" i="11"/>
  <c r="W36" i="11"/>
  <c r="C60" i="11"/>
  <c r="E60" i="11"/>
  <c r="G60" i="11"/>
  <c r="I60" i="11"/>
  <c r="Q60" i="11"/>
  <c r="S60" i="11"/>
  <c r="U60" i="11"/>
  <c r="W60" i="11"/>
  <c r="M67" i="11"/>
  <c r="D70" i="11" s="1"/>
  <c r="C68" i="11"/>
  <c r="E68" i="11"/>
  <c r="G68" i="11"/>
  <c r="I68" i="11"/>
  <c r="Q68" i="11"/>
  <c r="S68" i="11"/>
  <c r="U68" i="11"/>
  <c r="W68" i="11"/>
  <c r="M74" i="11"/>
  <c r="D77" i="11" s="1"/>
  <c r="C75" i="11"/>
  <c r="E75" i="11"/>
  <c r="G75" i="11"/>
  <c r="I75" i="11"/>
  <c r="Q75" i="11"/>
  <c r="S75" i="11"/>
  <c r="U75" i="11"/>
  <c r="W75" i="11"/>
  <c r="M81" i="11"/>
  <c r="D84" i="11" s="1"/>
  <c r="C82" i="11"/>
  <c r="E82" i="11"/>
  <c r="G82" i="11"/>
  <c r="I82" i="11"/>
  <c r="Q82" i="11"/>
  <c r="S82" i="11"/>
  <c r="U82" i="11"/>
  <c r="W82" i="11"/>
  <c r="D90" i="11"/>
  <c r="F90" i="11"/>
  <c r="H90" i="11"/>
  <c r="J90" i="11"/>
  <c r="P90" i="11"/>
  <c r="R90" i="11"/>
  <c r="T90" i="11"/>
  <c r="V90" i="11"/>
  <c r="M114" i="11"/>
  <c r="F117" i="11" s="1"/>
  <c r="Q115" i="11"/>
  <c r="S115" i="11"/>
  <c r="U115" i="11"/>
  <c r="H115" i="11"/>
  <c r="D123" i="11"/>
  <c r="P123" i="11"/>
  <c r="R123" i="11"/>
  <c r="T123" i="11"/>
  <c r="V123" i="11"/>
  <c r="P129" i="11"/>
  <c r="L135" i="11"/>
  <c r="K135" i="11"/>
  <c r="G135" i="11"/>
  <c r="F147" i="11"/>
  <c r="P246" i="11"/>
  <c r="R246" i="11"/>
  <c r="T246" i="11"/>
  <c r="V246" i="11"/>
  <c r="M7" i="11"/>
  <c r="C10" i="11" s="1"/>
  <c r="C8" i="11"/>
  <c r="E8" i="11"/>
  <c r="G8" i="11"/>
  <c r="I8" i="11"/>
  <c r="Q8" i="11"/>
  <c r="S8" i="11"/>
  <c r="U8" i="11"/>
  <c r="W8" i="11"/>
  <c r="P15" i="11"/>
  <c r="R15" i="11"/>
  <c r="D20" i="11"/>
  <c r="F20" i="11"/>
  <c r="H20" i="11"/>
  <c r="P20" i="11"/>
  <c r="R20" i="11"/>
  <c r="T20" i="11"/>
  <c r="Q24" i="11"/>
  <c r="S24" i="11"/>
  <c r="U24" i="11"/>
  <c r="W24" i="11"/>
  <c r="Z29" i="11"/>
  <c r="S32" i="11" s="1"/>
  <c r="D30" i="11"/>
  <c r="F30" i="11"/>
  <c r="H30" i="11"/>
  <c r="J30" i="11"/>
  <c r="P30" i="11"/>
  <c r="R30" i="11"/>
  <c r="T30" i="11"/>
  <c r="V30" i="11"/>
  <c r="Z35" i="11"/>
  <c r="D36" i="11"/>
  <c r="F36" i="11"/>
  <c r="H36" i="11"/>
  <c r="J36" i="11"/>
  <c r="P36" i="11"/>
  <c r="R36" i="11"/>
  <c r="T36" i="11"/>
  <c r="V36" i="11"/>
  <c r="D60" i="11"/>
  <c r="F60" i="11"/>
  <c r="H60" i="11"/>
  <c r="J60" i="11"/>
  <c r="P60" i="11"/>
  <c r="R60" i="11"/>
  <c r="T60" i="11"/>
  <c r="V60" i="11"/>
  <c r="Q70" i="11"/>
  <c r="D68" i="11"/>
  <c r="F68" i="11"/>
  <c r="H68" i="11"/>
  <c r="J68" i="11"/>
  <c r="P68" i="11"/>
  <c r="R68" i="11"/>
  <c r="T68" i="11"/>
  <c r="V68" i="11"/>
  <c r="D75" i="11"/>
  <c r="F75" i="11"/>
  <c r="H75" i="11"/>
  <c r="J75" i="11"/>
  <c r="P75" i="11"/>
  <c r="R75" i="11"/>
  <c r="T75" i="11"/>
  <c r="V75" i="11"/>
  <c r="Z81" i="11"/>
  <c r="Q84" i="11" s="1"/>
  <c r="D82" i="11"/>
  <c r="F82" i="11"/>
  <c r="H82" i="11"/>
  <c r="J82" i="11"/>
  <c r="P82" i="11"/>
  <c r="R82" i="11"/>
  <c r="T82" i="11"/>
  <c r="V82" i="11"/>
  <c r="M89" i="11"/>
  <c r="C92" i="11" s="1"/>
  <c r="C90" i="11"/>
  <c r="E90" i="11"/>
  <c r="G90" i="11"/>
  <c r="I90" i="11"/>
  <c r="Q90" i="11"/>
  <c r="S90" i="11"/>
  <c r="U90" i="11"/>
  <c r="W90" i="11"/>
  <c r="E117" i="11"/>
  <c r="G115" i="11"/>
  <c r="I115" i="11"/>
  <c r="P115" i="11"/>
  <c r="R115" i="11"/>
  <c r="T115" i="11"/>
  <c r="V115" i="11"/>
  <c r="Z114" i="11"/>
  <c r="P117" i="11" s="1"/>
  <c r="D115" i="11"/>
  <c r="F115" i="11"/>
  <c r="I123" i="11"/>
  <c r="U129" i="11"/>
  <c r="H135" i="11"/>
  <c r="P135" i="11"/>
  <c r="Q141" i="11"/>
  <c r="S141" i="11"/>
  <c r="U141" i="11"/>
  <c r="W141" i="11"/>
  <c r="P178" i="11"/>
  <c r="R178" i="11"/>
  <c r="T178" i="11"/>
  <c r="V178" i="11"/>
  <c r="Q246" i="11"/>
  <c r="S246" i="11"/>
  <c r="U246" i="11"/>
  <c r="W246" i="11"/>
  <c r="D121" i="11"/>
  <c r="F121" i="11"/>
  <c r="H121" i="11"/>
  <c r="J121" i="11"/>
  <c r="P121" i="11"/>
  <c r="R121" i="11"/>
  <c r="T121" i="11"/>
  <c r="V121" i="11"/>
  <c r="Q123" i="11"/>
  <c r="S123" i="11"/>
  <c r="U123" i="11"/>
  <c r="W123" i="11"/>
  <c r="M126" i="11"/>
  <c r="C129" i="11" s="1"/>
  <c r="C127" i="11"/>
  <c r="E127" i="11"/>
  <c r="G127" i="11"/>
  <c r="I127" i="11"/>
  <c r="Q127" i="11"/>
  <c r="S127" i="11"/>
  <c r="U127" i="11"/>
  <c r="W127" i="11"/>
  <c r="C133" i="11"/>
  <c r="E133" i="11"/>
  <c r="G133" i="11"/>
  <c r="I133" i="11"/>
  <c r="C135" i="11"/>
  <c r="M138" i="11"/>
  <c r="K141" i="11" s="1"/>
  <c r="C139" i="11"/>
  <c r="E139" i="11"/>
  <c r="G139" i="11"/>
  <c r="I139" i="11"/>
  <c r="Q139" i="11"/>
  <c r="S139" i="11"/>
  <c r="U139" i="11"/>
  <c r="W139" i="11"/>
  <c r="P141" i="11"/>
  <c r="R141" i="11"/>
  <c r="T141" i="11"/>
  <c r="V141" i="11"/>
  <c r="C145" i="11"/>
  <c r="E145" i="11"/>
  <c r="G145" i="11"/>
  <c r="P145" i="11"/>
  <c r="R145" i="11"/>
  <c r="T145" i="11"/>
  <c r="V145" i="11"/>
  <c r="Z169" i="11"/>
  <c r="Q172" i="11" s="1"/>
  <c r="D170" i="11"/>
  <c r="F170" i="11"/>
  <c r="H170" i="11"/>
  <c r="J170" i="11"/>
  <c r="P170" i="11"/>
  <c r="R170" i="11"/>
  <c r="T170" i="11"/>
  <c r="V170" i="11"/>
  <c r="D176" i="11"/>
  <c r="F176" i="11"/>
  <c r="H176" i="11"/>
  <c r="J176" i="11"/>
  <c r="P176" i="11"/>
  <c r="R176" i="11"/>
  <c r="T176" i="11"/>
  <c r="V176" i="11"/>
  <c r="Q178" i="11"/>
  <c r="S178" i="11"/>
  <c r="U178" i="11"/>
  <c r="W178" i="11"/>
  <c r="M181" i="11"/>
  <c r="D184" i="11" s="1"/>
  <c r="C182" i="11"/>
  <c r="E182" i="11"/>
  <c r="G182" i="11"/>
  <c r="I182" i="11"/>
  <c r="Q182" i="11"/>
  <c r="S182" i="11"/>
  <c r="U182" i="11"/>
  <c r="W182" i="11"/>
  <c r="M190" i="11"/>
  <c r="D193" i="11" s="1"/>
  <c r="C191" i="11"/>
  <c r="E191" i="11"/>
  <c r="G191" i="11"/>
  <c r="I191" i="11"/>
  <c r="M202" i="11"/>
  <c r="D205" i="11" s="1"/>
  <c r="C203" i="11"/>
  <c r="E203" i="11"/>
  <c r="G203" i="11"/>
  <c r="I203" i="11"/>
  <c r="Q203" i="11"/>
  <c r="S203" i="11"/>
  <c r="U203" i="11"/>
  <c r="W203" i="11"/>
  <c r="Z215" i="11"/>
  <c r="P218" i="11" s="1"/>
  <c r="D216" i="11"/>
  <c r="F216" i="11"/>
  <c r="H216" i="11"/>
  <c r="J216" i="11"/>
  <c r="P216" i="11"/>
  <c r="R216" i="11"/>
  <c r="T216" i="11"/>
  <c r="V216" i="11"/>
  <c r="D244" i="11"/>
  <c r="F244" i="11"/>
  <c r="H244" i="11"/>
  <c r="J244" i="11"/>
  <c r="P244" i="11"/>
  <c r="R244" i="11"/>
  <c r="T244" i="11"/>
  <c r="V244" i="11"/>
  <c r="M250" i="11"/>
  <c r="E253" i="11" s="1"/>
  <c r="C251" i="11"/>
  <c r="E251" i="11"/>
  <c r="G251" i="11"/>
  <c r="Q251" i="11"/>
  <c r="S251" i="11"/>
  <c r="U251" i="11"/>
  <c r="W251" i="11"/>
  <c r="M256" i="11"/>
  <c r="E259" i="11" s="1"/>
  <c r="C257" i="11"/>
  <c r="E257" i="11"/>
  <c r="G257" i="11"/>
  <c r="I257" i="11"/>
  <c r="Q257" i="11"/>
  <c r="S257" i="11"/>
  <c r="U257" i="11"/>
  <c r="W257" i="11"/>
  <c r="M261" i="11"/>
  <c r="E264" i="11" s="1"/>
  <c r="C262" i="11"/>
  <c r="E262" i="11"/>
  <c r="G262" i="11"/>
  <c r="I262" i="11"/>
  <c r="Q264" i="11"/>
  <c r="S264" i="11"/>
  <c r="U264" i="11"/>
  <c r="W264" i="11"/>
  <c r="E267" i="11"/>
  <c r="G267" i="11"/>
  <c r="I267" i="11"/>
  <c r="M266" i="11"/>
  <c r="C269" i="11" s="1"/>
  <c r="Q267" i="11"/>
  <c r="S267" i="11"/>
  <c r="U267" i="11"/>
  <c r="W267" i="11"/>
  <c r="C267" i="11"/>
  <c r="R303" i="11"/>
  <c r="C121" i="11"/>
  <c r="E121" i="11"/>
  <c r="G121" i="11"/>
  <c r="I121" i="11"/>
  <c r="D127" i="11"/>
  <c r="F127" i="11"/>
  <c r="H127" i="11"/>
  <c r="J127" i="11"/>
  <c r="P127" i="11"/>
  <c r="R127" i="11"/>
  <c r="T127" i="11"/>
  <c r="V127" i="11"/>
  <c r="D133" i="11"/>
  <c r="F133" i="11"/>
  <c r="H133" i="11"/>
  <c r="D139" i="11"/>
  <c r="F139" i="11"/>
  <c r="H139" i="11"/>
  <c r="J139" i="11"/>
  <c r="D145" i="11"/>
  <c r="F145" i="11"/>
  <c r="H145" i="11"/>
  <c r="Q145" i="11"/>
  <c r="S145" i="11"/>
  <c r="U145" i="11"/>
  <c r="M169" i="11"/>
  <c r="D172" i="11" s="1"/>
  <c r="C170" i="11"/>
  <c r="E170" i="11"/>
  <c r="G170" i="11"/>
  <c r="I170" i="11"/>
  <c r="Q170" i="11"/>
  <c r="S170" i="11"/>
  <c r="U170" i="11"/>
  <c r="W170" i="11"/>
  <c r="M175" i="11"/>
  <c r="K178" i="11" s="1"/>
  <c r="C176" i="11"/>
  <c r="E176" i="11"/>
  <c r="G176" i="11"/>
  <c r="I176" i="11"/>
  <c r="Z181" i="11"/>
  <c r="Q184" i="11" s="1"/>
  <c r="D182" i="11"/>
  <c r="F182" i="11"/>
  <c r="H182" i="11"/>
  <c r="J182" i="11"/>
  <c r="P182" i="11"/>
  <c r="R182" i="11"/>
  <c r="T182" i="11"/>
  <c r="V182" i="11"/>
  <c r="D191" i="11"/>
  <c r="F191" i="11"/>
  <c r="H191" i="11"/>
  <c r="J191" i="11"/>
  <c r="Z202" i="11"/>
  <c r="Q205" i="11" s="1"/>
  <c r="D203" i="11"/>
  <c r="F203" i="11"/>
  <c r="H203" i="11"/>
  <c r="J203" i="11"/>
  <c r="P203" i="11"/>
  <c r="R203" i="11"/>
  <c r="T203" i="11"/>
  <c r="V203" i="11"/>
  <c r="M215" i="11"/>
  <c r="C216" i="11"/>
  <c r="E216" i="11"/>
  <c r="G216" i="11"/>
  <c r="I216" i="11"/>
  <c r="M243" i="11"/>
  <c r="C246" i="11" s="1"/>
  <c r="C244" i="11"/>
  <c r="E244" i="11"/>
  <c r="G244" i="11"/>
  <c r="I244" i="11"/>
  <c r="Q244" i="11"/>
  <c r="S244" i="11"/>
  <c r="U244" i="11"/>
  <c r="W244" i="11"/>
  <c r="Z250" i="11"/>
  <c r="S253" i="11" s="1"/>
  <c r="D251" i="11"/>
  <c r="F251" i="11"/>
  <c r="P251" i="11"/>
  <c r="R251" i="11"/>
  <c r="T251" i="11"/>
  <c r="V251" i="11"/>
  <c r="Z256" i="11"/>
  <c r="R259" i="11" s="1"/>
  <c r="D257" i="11"/>
  <c r="F257" i="11"/>
  <c r="H257" i="11"/>
  <c r="J257" i="11"/>
  <c r="P257" i="11"/>
  <c r="R257" i="11"/>
  <c r="T257" i="11"/>
  <c r="V257" i="11"/>
  <c r="D262" i="11"/>
  <c r="F262" i="11"/>
  <c r="H262" i="11"/>
  <c r="J262" i="11"/>
  <c r="P264" i="11"/>
  <c r="R264" i="11"/>
  <c r="T264" i="11"/>
  <c r="D267" i="11"/>
  <c r="F267" i="11"/>
  <c r="H267" i="11"/>
  <c r="J267" i="11"/>
  <c r="P267" i="11"/>
  <c r="R267" i="11"/>
  <c r="T267" i="11"/>
  <c r="V267" i="11"/>
  <c r="Z266" i="11"/>
  <c r="Q269" i="11" s="1"/>
  <c r="U303" i="11"/>
  <c r="M271" i="11"/>
  <c r="F274" i="11" s="1"/>
  <c r="C272" i="11"/>
  <c r="E272" i="11"/>
  <c r="G272" i="11"/>
  <c r="I272" i="11"/>
  <c r="Q272" i="11"/>
  <c r="S272" i="11"/>
  <c r="U272" i="11"/>
  <c r="W272" i="11"/>
  <c r="Z294" i="11"/>
  <c r="P297" i="11" s="1"/>
  <c r="D295" i="11"/>
  <c r="F295" i="11"/>
  <c r="H295" i="11"/>
  <c r="P295" i="11"/>
  <c r="R295" i="11"/>
  <c r="T295" i="11"/>
  <c r="V295" i="11"/>
  <c r="M300" i="11"/>
  <c r="J303" i="11" s="1"/>
  <c r="C301" i="11"/>
  <c r="E301" i="11"/>
  <c r="G301" i="11"/>
  <c r="I301" i="11"/>
  <c r="P301" i="11"/>
  <c r="R301" i="11"/>
  <c r="T301" i="11"/>
  <c r="V301" i="11"/>
  <c r="Z306" i="11"/>
  <c r="R309" i="11" s="1"/>
  <c r="D307" i="11"/>
  <c r="F307" i="11"/>
  <c r="H307" i="11"/>
  <c r="J307" i="11"/>
  <c r="P307" i="11"/>
  <c r="R307" i="11"/>
  <c r="T307" i="11"/>
  <c r="V307" i="11"/>
  <c r="Z314" i="11"/>
  <c r="R317" i="11" s="1"/>
  <c r="D315" i="11"/>
  <c r="F315" i="11"/>
  <c r="H315" i="11"/>
  <c r="J315" i="11"/>
  <c r="P315" i="11"/>
  <c r="R315" i="11"/>
  <c r="T315" i="11"/>
  <c r="V315" i="11"/>
  <c r="C324" i="11"/>
  <c r="E324" i="11"/>
  <c r="G324" i="11"/>
  <c r="I324" i="11"/>
  <c r="M323" i="11"/>
  <c r="C326" i="11" s="1"/>
  <c r="Q324" i="11"/>
  <c r="S324" i="11"/>
  <c r="U324" i="11"/>
  <c r="W324" i="11"/>
  <c r="Z271" i="11"/>
  <c r="S274" i="11" s="1"/>
  <c r="D272" i="11"/>
  <c r="F272" i="11"/>
  <c r="H272" i="11"/>
  <c r="J272" i="11"/>
  <c r="P272" i="11"/>
  <c r="R272" i="11"/>
  <c r="T272" i="11"/>
  <c r="V272" i="11"/>
  <c r="M294" i="11"/>
  <c r="J297" i="11" s="1"/>
  <c r="C295" i="11"/>
  <c r="E295" i="11"/>
  <c r="G295" i="11"/>
  <c r="I295" i="11"/>
  <c r="Q295" i="11"/>
  <c r="S295" i="11"/>
  <c r="U295" i="11"/>
  <c r="Q301" i="11"/>
  <c r="S301" i="11"/>
  <c r="U301" i="11"/>
  <c r="W301" i="11"/>
  <c r="M306" i="11"/>
  <c r="E309" i="11" s="1"/>
  <c r="C307" i="11"/>
  <c r="E307" i="11"/>
  <c r="G307" i="11"/>
  <c r="I307" i="11"/>
  <c r="Q307" i="11"/>
  <c r="S307" i="11"/>
  <c r="U307" i="11"/>
  <c r="W307" i="11"/>
  <c r="M314" i="11"/>
  <c r="E317" i="11" s="1"/>
  <c r="C315" i="11"/>
  <c r="E315" i="11"/>
  <c r="G315" i="11"/>
  <c r="I315" i="11"/>
  <c r="Q315" i="11"/>
  <c r="S315" i="11"/>
  <c r="U315" i="11"/>
  <c r="W315" i="11"/>
  <c r="D324" i="11"/>
  <c r="F324" i="11"/>
  <c r="H324" i="11"/>
  <c r="J324" i="11"/>
  <c r="P324" i="11"/>
  <c r="Z323" i="11"/>
  <c r="Q326" i="11" s="1"/>
  <c r="R324" i="11"/>
  <c r="T324" i="11"/>
  <c r="V324" i="11"/>
  <c r="Z330" i="11"/>
  <c r="R333" i="11" s="1"/>
  <c r="D331" i="11"/>
  <c r="F331" i="11"/>
  <c r="H331" i="11"/>
  <c r="P331" i="11"/>
  <c r="R331" i="11"/>
  <c r="T331" i="11"/>
  <c r="V331" i="11"/>
  <c r="Z348" i="11"/>
  <c r="Q351" i="11" s="1"/>
  <c r="D349" i="11"/>
  <c r="F349" i="11"/>
  <c r="H349" i="11"/>
  <c r="P349" i="11"/>
  <c r="R349" i="11"/>
  <c r="T349" i="11"/>
  <c r="V349" i="11"/>
  <c r="Z354" i="11"/>
  <c r="S357" i="11" s="1"/>
  <c r="D355" i="11"/>
  <c r="F355" i="11"/>
  <c r="H355" i="11"/>
  <c r="P355" i="11"/>
  <c r="R355" i="11"/>
  <c r="T355" i="11"/>
  <c r="V355" i="11"/>
  <c r="Z363" i="11"/>
  <c r="S366" i="11" s="1"/>
  <c r="D364" i="11"/>
  <c r="F364" i="11"/>
  <c r="H364" i="11"/>
  <c r="J364" i="11"/>
  <c r="P364" i="11"/>
  <c r="R364" i="11"/>
  <c r="T364" i="11"/>
  <c r="V364" i="11"/>
  <c r="Z371" i="11"/>
  <c r="S374" i="11" s="1"/>
  <c r="D372" i="11"/>
  <c r="F372" i="11"/>
  <c r="H372" i="11"/>
  <c r="J372" i="11"/>
  <c r="P372" i="11"/>
  <c r="R372" i="11"/>
  <c r="T372" i="11"/>
  <c r="V372" i="11"/>
  <c r="Z378" i="11"/>
  <c r="S381" i="11" s="1"/>
  <c r="D379" i="11"/>
  <c r="F379" i="11"/>
  <c r="H379" i="11"/>
  <c r="J379" i="11"/>
  <c r="P379" i="11"/>
  <c r="R379" i="11"/>
  <c r="T379" i="11"/>
  <c r="V379" i="11"/>
  <c r="Z386" i="11"/>
  <c r="P389" i="11" s="1"/>
  <c r="D387" i="11"/>
  <c r="F387" i="11"/>
  <c r="H387" i="11"/>
  <c r="J387" i="11"/>
  <c r="P387" i="11"/>
  <c r="R387" i="11"/>
  <c r="T387" i="11"/>
  <c r="V387" i="11"/>
  <c r="M330" i="11"/>
  <c r="C331" i="11"/>
  <c r="E331" i="11"/>
  <c r="G331" i="11"/>
  <c r="I331" i="11"/>
  <c r="Q331" i="11"/>
  <c r="S331" i="11"/>
  <c r="U331" i="11"/>
  <c r="W331" i="11"/>
  <c r="M348" i="11"/>
  <c r="D351" i="11" s="1"/>
  <c r="C349" i="11"/>
  <c r="E349" i="11"/>
  <c r="G349" i="11"/>
  <c r="Q349" i="11"/>
  <c r="S349" i="11"/>
  <c r="U349" i="11"/>
  <c r="W349" i="11"/>
  <c r="M354" i="11"/>
  <c r="F357" i="11" s="1"/>
  <c r="C355" i="11"/>
  <c r="E355" i="11"/>
  <c r="G355" i="11"/>
  <c r="Q355" i="11"/>
  <c r="S355" i="11"/>
  <c r="U355" i="11"/>
  <c r="W355" i="11"/>
  <c r="M363" i="11"/>
  <c r="F366" i="11" s="1"/>
  <c r="C364" i="11"/>
  <c r="E364" i="11"/>
  <c r="G364" i="11"/>
  <c r="I364" i="11"/>
  <c r="Q364" i="11"/>
  <c r="S364" i="11"/>
  <c r="U364" i="11"/>
  <c r="W364" i="11"/>
  <c r="M371" i="11"/>
  <c r="F374" i="11" s="1"/>
  <c r="C372" i="11"/>
  <c r="E372" i="11"/>
  <c r="G372" i="11"/>
  <c r="I372" i="11"/>
  <c r="Q372" i="11"/>
  <c r="S372" i="11"/>
  <c r="U372" i="11"/>
  <c r="W372" i="11"/>
  <c r="M378" i="11"/>
  <c r="F381" i="11" s="1"/>
  <c r="C379" i="11"/>
  <c r="E379" i="11"/>
  <c r="G379" i="11"/>
  <c r="I379" i="11"/>
  <c r="Q379" i="11"/>
  <c r="S379" i="11"/>
  <c r="U379" i="11"/>
  <c r="W379" i="11"/>
  <c r="M386" i="11"/>
  <c r="C387" i="11"/>
  <c r="E387" i="11"/>
  <c r="G387" i="11"/>
  <c r="I387" i="11"/>
  <c r="Q387" i="11"/>
  <c r="S387" i="11"/>
  <c r="U387" i="11"/>
  <c r="W387" i="11"/>
  <c r="Z402" i="11"/>
  <c r="R405" i="11" s="1"/>
  <c r="D403" i="11"/>
  <c r="F403" i="11"/>
  <c r="H403" i="11"/>
  <c r="Q403" i="11"/>
  <c r="S403" i="11"/>
  <c r="U403" i="11"/>
  <c r="W403" i="11"/>
  <c r="M407" i="11"/>
  <c r="E410" i="11" s="1"/>
  <c r="C408" i="11"/>
  <c r="E408" i="11"/>
  <c r="G408" i="11"/>
  <c r="Q408" i="11"/>
  <c r="S408" i="11"/>
  <c r="U408" i="11"/>
  <c r="W408" i="11"/>
  <c r="Z412" i="11"/>
  <c r="P415" i="11" s="1"/>
  <c r="J413" i="11"/>
  <c r="P413" i="11"/>
  <c r="R413" i="11"/>
  <c r="T413" i="11"/>
  <c r="V413" i="11"/>
  <c r="P433" i="11"/>
  <c r="R433" i="11"/>
  <c r="T433" i="11"/>
  <c r="V433" i="11"/>
  <c r="M402" i="11"/>
  <c r="J405" i="11" s="1"/>
  <c r="P403" i="11"/>
  <c r="R403" i="11"/>
  <c r="T403" i="11"/>
  <c r="V403" i="11"/>
  <c r="Z407" i="11"/>
  <c r="P410" i="11" s="1"/>
  <c r="D408" i="11"/>
  <c r="F408" i="11"/>
  <c r="H408" i="11"/>
  <c r="P408" i="11"/>
  <c r="R408" i="11"/>
  <c r="T408" i="11"/>
  <c r="V408" i="11"/>
  <c r="M412" i="11"/>
  <c r="C413" i="11"/>
  <c r="E413" i="11"/>
  <c r="Q413" i="11"/>
  <c r="S413" i="11"/>
  <c r="U413" i="11"/>
  <c r="W413" i="11"/>
  <c r="J433" i="11"/>
  <c r="Q433" i="11"/>
  <c r="S433" i="11"/>
  <c r="U433" i="11"/>
  <c r="W433" i="11"/>
  <c r="S421" i="11"/>
  <c r="D419" i="11"/>
  <c r="F419" i="11"/>
  <c r="J419" i="11"/>
  <c r="P419" i="11"/>
  <c r="R419" i="11"/>
  <c r="T419" i="11"/>
  <c r="V419" i="11"/>
  <c r="M424" i="11"/>
  <c r="H427" i="11" s="1"/>
  <c r="C425" i="11"/>
  <c r="E425" i="11"/>
  <c r="G425" i="11"/>
  <c r="I425" i="11"/>
  <c r="Q425" i="11"/>
  <c r="S425" i="11"/>
  <c r="U425" i="11"/>
  <c r="W425" i="11"/>
  <c r="C431" i="11"/>
  <c r="E431" i="11"/>
  <c r="G431" i="11"/>
  <c r="Q431" i="11"/>
  <c r="S431" i="11"/>
  <c r="U431" i="11"/>
  <c r="W431" i="11"/>
  <c r="D455" i="11"/>
  <c r="F455" i="11"/>
  <c r="H455" i="11"/>
  <c r="J455" i="11"/>
  <c r="M418" i="11"/>
  <c r="C419" i="11"/>
  <c r="E419" i="11"/>
  <c r="Q419" i="11"/>
  <c r="S419" i="11"/>
  <c r="U419" i="11"/>
  <c r="W419" i="11"/>
  <c r="Z424" i="11"/>
  <c r="S427" i="11" s="1"/>
  <c r="D425" i="11"/>
  <c r="F425" i="11"/>
  <c r="J425" i="11"/>
  <c r="P425" i="11"/>
  <c r="R425" i="11"/>
  <c r="T425" i="11"/>
  <c r="V425" i="11"/>
  <c r="F431" i="11"/>
  <c r="H431" i="11"/>
  <c r="J431" i="11"/>
  <c r="P431" i="11"/>
  <c r="R431" i="11"/>
  <c r="T431" i="11"/>
  <c r="V431" i="11"/>
  <c r="M454" i="11"/>
  <c r="D457" i="11" s="1"/>
  <c r="C455" i="11"/>
  <c r="E455" i="11"/>
  <c r="G455" i="11"/>
  <c r="I455" i="11"/>
  <c r="I220" i="11" l="1"/>
  <c r="J147" i="11"/>
  <c r="J102" i="11"/>
  <c r="M148" i="11"/>
  <c r="G220" i="11"/>
  <c r="G433" i="11"/>
  <c r="G123" i="11"/>
  <c r="J123" i="11"/>
  <c r="T26" i="11"/>
  <c r="I150" i="11"/>
  <c r="E220" i="11"/>
  <c r="E150" i="11"/>
  <c r="F102" i="11"/>
  <c r="D220" i="11"/>
  <c r="I102" i="11"/>
  <c r="H220" i="11"/>
  <c r="F433" i="11"/>
  <c r="E123" i="11"/>
  <c r="H123" i="11"/>
  <c r="U135" i="11"/>
  <c r="Q135" i="11"/>
  <c r="T135" i="11"/>
  <c r="J220" i="11"/>
  <c r="G102" i="11"/>
  <c r="H150" i="11"/>
  <c r="E102" i="11"/>
  <c r="C433" i="11"/>
  <c r="L123" i="11"/>
  <c r="C123" i="11"/>
  <c r="F220" i="11"/>
  <c r="C102" i="11"/>
  <c r="M102" i="11" s="1"/>
  <c r="D104" i="11" s="1"/>
  <c r="M101" i="11"/>
  <c r="I103" i="11" s="1"/>
  <c r="J150" i="11"/>
  <c r="M219" i="11"/>
  <c r="G221" i="11" s="1"/>
  <c r="C220" i="11"/>
  <c r="D150" i="11"/>
  <c r="C218" i="11"/>
  <c r="W129" i="11"/>
  <c r="R129" i="11"/>
  <c r="H26" i="11"/>
  <c r="Q97" i="11"/>
  <c r="S97" i="11"/>
  <c r="U97" i="11"/>
  <c r="P97" i="11"/>
  <c r="R97" i="11"/>
  <c r="T97" i="11"/>
  <c r="W97" i="11"/>
  <c r="V97" i="11"/>
  <c r="P96" i="11"/>
  <c r="J276" i="11"/>
  <c r="H40" i="11"/>
  <c r="U193" i="11"/>
  <c r="F40" i="11"/>
  <c r="R193" i="11"/>
  <c r="E433" i="11"/>
  <c r="Q389" i="11"/>
  <c r="S129" i="11"/>
  <c r="V129" i="11"/>
  <c r="G276" i="11"/>
  <c r="T193" i="11"/>
  <c r="E40" i="11"/>
  <c r="W193" i="11"/>
  <c r="H276" i="11"/>
  <c r="I40" i="11"/>
  <c r="F276" i="11"/>
  <c r="D40" i="11"/>
  <c r="M40" i="11" s="1"/>
  <c r="V193" i="11"/>
  <c r="Q193" i="11"/>
  <c r="H433" i="11"/>
  <c r="D433" i="11"/>
  <c r="F389" i="11"/>
  <c r="J333" i="11"/>
  <c r="F303" i="11"/>
  <c r="Q129" i="11"/>
  <c r="Z129" i="11" s="1"/>
  <c r="I147" i="11"/>
  <c r="M275" i="11"/>
  <c r="F277" i="11" s="1"/>
  <c r="C276" i="11"/>
  <c r="M276" i="11" s="1"/>
  <c r="C278" i="11" s="1"/>
  <c r="C277" i="11"/>
  <c r="P193" i="11"/>
  <c r="M39" i="11"/>
  <c r="I41" i="11" s="1"/>
  <c r="D277" i="11"/>
  <c r="D276" i="11"/>
  <c r="H89" i="10"/>
  <c r="I63" i="10"/>
  <c r="C62" i="10"/>
  <c r="F89" i="10"/>
  <c r="G63" i="10"/>
  <c r="J63" i="10"/>
  <c r="L63" i="10"/>
  <c r="D63" i="10"/>
  <c r="D89" i="10"/>
  <c r="E63" i="10"/>
  <c r="H63" i="10"/>
  <c r="Z39" i="11"/>
  <c r="V42" i="11" s="1"/>
  <c r="W435" i="11"/>
  <c r="S435" i="11"/>
  <c r="V391" i="11"/>
  <c r="R391" i="11"/>
  <c r="V435" i="11"/>
  <c r="R435" i="11"/>
  <c r="H303" i="11"/>
  <c r="D303" i="11"/>
  <c r="Q303" i="11"/>
  <c r="V303" i="11"/>
  <c r="C147" i="11"/>
  <c r="R147" i="11"/>
  <c r="I135" i="11"/>
  <c r="E135" i="11"/>
  <c r="J135" i="11"/>
  <c r="P26" i="11"/>
  <c r="Q26" i="11"/>
  <c r="U435" i="11"/>
  <c r="Q435" i="11"/>
  <c r="T391" i="11"/>
  <c r="P391" i="11"/>
  <c r="Z390" i="11"/>
  <c r="T435" i="11"/>
  <c r="P435" i="11"/>
  <c r="Z434" i="11"/>
  <c r="W436" i="11" s="1"/>
  <c r="Q42" i="11"/>
  <c r="T42" i="11"/>
  <c r="J326" i="11"/>
  <c r="H326" i="11"/>
  <c r="F326" i="11"/>
  <c r="D326" i="11"/>
  <c r="P303" i="11"/>
  <c r="W303" i="11"/>
  <c r="S303" i="11"/>
  <c r="J269" i="11"/>
  <c r="H269" i="11"/>
  <c r="F269" i="11"/>
  <c r="D269" i="11"/>
  <c r="P147" i="11"/>
  <c r="S147" i="11"/>
  <c r="E147" i="11"/>
  <c r="I117" i="11"/>
  <c r="G117" i="11"/>
  <c r="C117" i="11"/>
  <c r="V147" i="11"/>
  <c r="H147" i="11"/>
  <c r="D147" i="11"/>
  <c r="J26" i="11"/>
  <c r="F26" i="11"/>
  <c r="W26" i="11"/>
  <c r="S26" i="11"/>
  <c r="V26" i="11"/>
  <c r="V276" i="11"/>
  <c r="R276" i="11"/>
  <c r="W276" i="11"/>
  <c r="S276" i="11"/>
  <c r="T276" i="11"/>
  <c r="Z275" i="11"/>
  <c r="V277" i="11" s="1"/>
  <c r="P276" i="11"/>
  <c r="U276" i="11"/>
  <c r="Q277" i="11"/>
  <c r="Q276" i="11"/>
  <c r="Z133" i="11"/>
  <c r="P134" i="11" s="1"/>
  <c r="V220" i="11"/>
  <c r="T220" i="11"/>
  <c r="R220" i="11"/>
  <c r="P220" i="11"/>
  <c r="Z219" i="11"/>
  <c r="V221" i="11" s="1"/>
  <c r="T149" i="11"/>
  <c r="P149" i="11"/>
  <c r="V149" i="11"/>
  <c r="W100" i="11"/>
  <c r="S100" i="11"/>
  <c r="Q220" i="11"/>
  <c r="W221" i="11"/>
  <c r="W220" i="11"/>
  <c r="U220" i="11"/>
  <c r="S220" i="11"/>
  <c r="U149" i="11"/>
  <c r="Q149" i="11"/>
  <c r="V100" i="11"/>
  <c r="R100" i="11"/>
  <c r="Z191" i="11"/>
  <c r="P192" i="11" s="1"/>
  <c r="R149" i="11"/>
  <c r="U100" i="11"/>
  <c r="Q100" i="11"/>
  <c r="S149" i="11"/>
  <c r="Z148" i="11"/>
  <c r="U150" i="11" s="1"/>
  <c r="T100" i="11"/>
  <c r="Z99" i="11"/>
  <c r="V102" i="11" s="1"/>
  <c r="P100" i="11"/>
  <c r="Z40" i="11"/>
  <c r="Z121" i="11"/>
  <c r="W117" i="11"/>
  <c r="W42" i="11"/>
  <c r="S42" i="11"/>
  <c r="M413" i="11"/>
  <c r="C414" i="11" s="1"/>
  <c r="F410" i="11"/>
  <c r="C26" i="10"/>
  <c r="W257" i="10"/>
  <c r="U257" i="10"/>
  <c r="Z257" i="10" s="1"/>
  <c r="S257" i="10"/>
  <c r="Z134" i="10"/>
  <c r="Z264" i="11"/>
  <c r="S405" i="11"/>
  <c r="Z433" i="11"/>
  <c r="W415" i="11"/>
  <c r="U415" i="11"/>
  <c r="S415" i="11"/>
  <c r="Q415" i="11"/>
  <c r="W389" i="11"/>
  <c r="U389" i="11"/>
  <c r="S389" i="11"/>
  <c r="M455" i="11"/>
  <c r="C456" i="11" s="1"/>
  <c r="Z425" i="11"/>
  <c r="P426" i="11" s="1"/>
  <c r="M419" i="11"/>
  <c r="C420" i="11" s="1"/>
  <c r="W405" i="11"/>
  <c r="R389" i="11"/>
  <c r="Z15" i="11"/>
  <c r="Q14" i="11"/>
  <c r="M403" i="11"/>
  <c r="C404" i="11" s="1"/>
  <c r="M115" i="11"/>
  <c r="C116" i="11" s="1"/>
  <c r="Z324" i="11"/>
  <c r="V326" i="11"/>
  <c r="T326" i="11"/>
  <c r="R326" i="11"/>
  <c r="P325" i="11"/>
  <c r="Z246" i="11"/>
  <c r="Z178" i="11"/>
  <c r="W218" i="11"/>
  <c r="U218" i="11"/>
  <c r="S218" i="11"/>
  <c r="Q218" i="11"/>
  <c r="Z123" i="11"/>
  <c r="Z135" i="11"/>
  <c r="U147" i="11"/>
  <c r="Q147" i="11"/>
  <c r="Z139" i="11"/>
  <c r="P140" i="11" s="1"/>
  <c r="Z141" i="11"/>
  <c r="Z92" i="11"/>
  <c r="Z62" i="11"/>
  <c r="Z77" i="11"/>
  <c r="Z20" i="11"/>
  <c r="V63" i="10"/>
  <c r="T63" i="10"/>
  <c r="R63" i="10"/>
  <c r="P63" i="10"/>
  <c r="W64" i="10" s="1"/>
  <c r="W63" i="10"/>
  <c r="U63" i="10"/>
  <c r="S63" i="10"/>
  <c r="V27" i="10"/>
  <c r="U27" i="10"/>
  <c r="T27" i="10"/>
  <c r="P27" i="10"/>
  <c r="U29" i="10" s="1"/>
  <c r="W27" i="10"/>
  <c r="S27" i="10"/>
  <c r="J258" i="10"/>
  <c r="V197" i="10"/>
  <c r="F258" i="10"/>
  <c r="R197" i="10"/>
  <c r="D258" i="10"/>
  <c r="T197" i="10"/>
  <c r="P197" i="10"/>
  <c r="Z195" i="10"/>
  <c r="P196" i="10" s="1"/>
  <c r="V283" i="10"/>
  <c r="Z281" i="10"/>
  <c r="Z254" i="10"/>
  <c r="P255" i="10" s="1"/>
  <c r="H194" i="10"/>
  <c r="D194" i="10"/>
  <c r="M193" i="10"/>
  <c r="C192" i="10" s="1"/>
  <c r="I281" i="10"/>
  <c r="E281" i="10"/>
  <c r="I258" i="10"/>
  <c r="G233" i="10"/>
  <c r="C233" i="10"/>
  <c r="U197" i="10"/>
  <c r="Q197" i="10"/>
  <c r="G194" i="10"/>
  <c r="C194" i="10"/>
  <c r="J281" i="10"/>
  <c r="F281" i="10"/>
  <c r="G258" i="10"/>
  <c r="C258" i="10"/>
  <c r="V259" i="10"/>
  <c r="H233" i="10"/>
  <c r="D233" i="10"/>
  <c r="M87" i="10"/>
  <c r="C88" i="10" s="1"/>
  <c r="I89" i="10"/>
  <c r="E89" i="10"/>
  <c r="I27" i="10"/>
  <c r="E27" i="10"/>
  <c r="I28" i="10" s="1"/>
  <c r="M231" i="10"/>
  <c r="C232" i="10" s="1"/>
  <c r="M256" i="10"/>
  <c r="C257" i="10" s="1"/>
  <c r="J194" i="10"/>
  <c r="F194" i="10"/>
  <c r="G281" i="10"/>
  <c r="C281" i="10"/>
  <c r="I233" i="10"/>
  <c r="E233" i="10"/>
  <c r="W197" i="10"/>
  <c r="I194" i="10"/>
  <c r="Z155" i="10"/>
  <c r="U157" i="10"/>
  <c r="H281" i="10"/>
  <c r="E258" i="10"/>
  <c r="J233" i="10"/>
  <c r="Z61" i="10"/>
  <c r="P62" i="10" s="1"/>
  <c r="L89" i="10"/>
  <c r="J64" i="10"/>
  <c r="Z25" i="10"/>
  <c r="P26" i="10" s="1"/>
  <c r="K89" i="10"/>
  <c r="G89" i="10"/>
  <c r="Z87" i="10"/>
  <c r="U90" i="10"/>
  <c r="G27" i="10"/>
  <c r="Z431" i="11"/>
  <c r="P432" i="11" s="1"/>
  <c r="I421" i="11"/>
  <c r="G421" i="11"/>
  <c r="H421" i="11"/>
  <c r="M431" i="11"/>
  <c r="C432" i="11" s="1"/>
  <c r="M425" i="11"/>
  <c r="C426" i="11" s="1"/>
  <c r="I457" i="11"/>
  <c r="E457" i="11"/>
  <c r="T427" i="11"/>
  <c r="P427" i="11"/>
  <c r="F427" i="11"/>
  <c r="V421" i="11"/>
  <c r="R421" i="11"/>
  <c r="F421" i="11"/>
  <c r="H415" i="11"/>
  <c r="F415" i="11"/>
  <c r="I415" i="11"/>
  <c r="G415" i="11"/>
  <c r="D415" i="11"/>
  <c r="Z408" i="11"/>
  <c r="P409" i="11" s="1"/>
  <c r="Z403" i="11"/>
  <c r="P404" i="11" s="1"/>
  <c r="J457" i="11"/>
  <c r="F457" i="11"/>
  <c r="M433" i="11"/>
  <c r="U427" i="11"/>
  <c r="Q427" i="11"/>
  <c r="G427" i="11"/>
  <c r="C427" i="11"/>
  <c r="U421" i="11"/>
  <c r="Q421" i="11"/>
  <c r="E421" i="11"/>
  <c r="V415" i="11"/>
  <c r="R415" i="11"/>
  <c r="J415" i="11"/>
  <c r="G405" i="11"/>
  <c r="C405" i="11"/>
  <c r="W410" i="11"/>
  <c r="S410" i="11"/>
  <c r="H410" i="11"/>
  <c r="D410" i="11"/>
  <c r="U405" i="11"/>
  <c r="Q405" i="11"/>
  <c r="M379" i="11"/>
  <c r="C380" i="11" s="1"/>
  <c r="M364" i="11"/>
  <c r="C365" i="11" s="1"/>
  <c r="M355" i="11"/>
  <c r="C356" i="11" s="1"/>
  <c r="M349" i="11"/>
  <c r="C350" i="11" s="1"/>
  <c r="V410" i="11"/>
  <c r="R410" i="11"/>
  <c r="G410" i="11"/>
  <c r="C410" i="11"/>
  <c r="T405" i="11"/>
  <c r="P405" i="11"/>
  <c r="F405" i="11"/>
  <c r="T389" i="11"/>
  <c r="Z379" i="11"/>
  <c r="P380" i="11" s="1"/>
  <c r="Z364" i="11"/>
  <c r="P365" i="11" s="1"/>
  <c r="E389" i="11"/>
  <c r="V381" i="11"/>
  <c r="R381" i="11"/>
  <c r="I381" i="11"/>
  <c r="E381" i="11"/>
  <c r="V374" i="11"/>
  <c r="R374" i="11"/>
  <c r="I374" i="11"/>
  <c r="E374" i="11"/>
  <c r="V366" i="11"/>
  <c r="R366" i="11"/>
  <c r="I366" i="11"/>
  <c r="E366" i="11"/>
  <c r="V357" i="11"/>
  <c r="R357" i="11"/>
  <c r="G357" i="11"/>
  <c r="C357" i="11"/>
  <c r="T351" i="11"/>
  <c r="P351" i="11"/>
  <c r="E351" i="11"/>
  <c r="W333" i="11"/>
  <c r="S333" i="11"/>
  <c r="I333" i="11"/>
  <c r="E333" i="11"/>
  <c r="P326" i="11"/>
  <c r="M315" i="11"/>
  <c r="C316" i="11" s="1"/>
  <c r="M295" i="11"/>
  <c r="C296" i="11" s="1"/>
  <c r="H389" i="11"/>
  <c r="D389" i="11"/>
  <c r="U381" i="11"/>
  <c r="Q381" i="11"/>
  <c r="H381" i="11"/>
  <c r="D381" i="11"/>
  <c r="U374" i="11"/>
  <c r="Q374" i="11"/>
  <c r="H374" i="11"/>
  <c r="D374" i="11"/>
  <c r="U366" i="11"/>
  <c r="Q366" i="11"/>
  <c r="H366" i="11"/>
  <c r="D366" i="11"/>
  <c r="U357" i="11"/>
  <c r="Q357" i="11"/>
  <c r="W351" i="11"/>
  <c r="S351" i="11"/>
  <c r="H351" i="11"/>
  <c r="T333" i="11"/>
  <c r="P333" i="11"/>
  <c r="F333" i="11"/>
  <c r="I326" i="11"/>
  <c r="G326" i="11"/>
  <c r="E326" i="11"/>
  <c r="Z315" i="11"/>
  <c r="P316" i="11" s="1"/>
  <c r="Z301" i="11"/>
  <c r="P302" i="11" s="1"/>
  <c r="M301" i="11"/>
  <c r="C302" i="11" s="1"/>
  <c r="U317" i="11"/>
  <c r="Q317" i="11"/>
  <c r="H317" i="11"/>
  <c r="D317" i="11"/>
  <c r="U309" i="11"/>
  <c r="Q309" i="11"/>
  <c r="H309" i="11"/>
  <c r="D309" i="11"/>
  <c r="G303" i="11"/>
  <c r="C303" i="11"/>
  <c r="U297" i="11"/>
  <c r="Q297" i="11"/>
  <c r="G297" i="11"/>
  <c r="C297" i="11"/>
  <c r="T274" i="11"/>
  <c r="P274" i="11"/>
  <c r="G274" i="11"/>
  <c r="C274" i="11"/>
  <c r="Z267" i="11"/>
  <c r="P268" i="11" s="1"/>
  <c r="Z257" i="11"/>
  <c r="P258" i="11" s="1"/>
  <c r="M244" i="11"/>
  <c r="C245" i="11" s="1"/>
  <c r="Z203" i="11"/>
  <c r="P204" i="11" s="1"/>
  <c r="M176" i="11"/>
  <c r="C177" i="11" s="1"/>
  <c r="Z127" i="11"/>
  <c r="P128" i="11" s="1"/>
  <c r="M121" i="11"/>
  <c r="C122" i="11" s="1"/>
  <c r="T317" i="11"/>
  <c r="P317" i="11"/>
  <c r="G317" i="11"/>
  <c r="C317" i="11"/>
  <c r="T309" i="11"/>
  <c r="P309" i="11"/>
  <c r="G309" i="11"/>
  <c r="C309" i="11"/>
  <c r="V297" i="11"/>
  <c r="R297" i="11"/>
  <c r="H297" i="11"/>
  <c r="D297" i="11"/>
  <c r="U274" i="11"/>
  <c r="Q274" i="11"/>
  <c r="H274" i="11"/>
  <c r="D274" i="11"/>
  <c r="I269" i="11"/>
  <c r="G269" i="11"/>
  <c r="E269" i="11"/>
  <c r="M257" i="11"/>
  <c r="C258" i="11" s="1"/>
  <c r="M251" i="11"/>
  <c r="C252" i="11" s="1"/>
  <c r="M203" i="11"/>
  <c r="C204" i="11" s="1"/>
  <c r="M182" i="11"/>
  <c r="C183" i="11" s="1"/>
  <c r="Z145" i="11"/>
  <c r="P146" i="11" s="1"/>
  <c r="P122" i="11"/>
  <c r="H264" i="11"/>
  <c r="D264" i="11"/>
  <c r="U259" i="11"/>
  <c r="Q259" i="11"/>
  <c r="H259" i="11"/>
  <c r="D259" i="11"/>
  <c r="T253" i="11"/>
  <c r="P253" i="11"/>
  <c r="D253" i="11"/>
  <c r="H246" i="11"/>
  <c r="D246" i="11"/>
  <c r="H218" i="11"/>
  <c r="D218" i="11"/>
  <c r="T205" i="11"/>
  <c r="P205" i="11"/>
  <c r="G205" i="11"/>
  <c r="C205" i="11"/>
  <c r="I193" i="11"/>
  <c r="E193" i="11"/>
  <c r="V184" i="11"/>
  <c r="R184" i="11"/>
  <c r="I184" i="11"/>
  <c r="E184" i="11"/>
  <c r="I178" i="11"/>
  <c r="E178" i="11"/>
  <c r="V172" i="11"/>
  <c r="R172" i="11"/>
  <c r="I172" i="11"/>
  <c r="E172" i="11"/>
  <c r="H141" i="11"/>
  <c r="D141" i="11"/>
  <c r="J129" i="11"/>
  <c r="F129" i="11"/>
  <c r="M123" i="11"/>
  <c r="Z115" i="11"/>
  <c r="P116" i="11" s="1"/>
  <c r="M90" i="11"/>
  <c r="C91" i="11" s="1"/>
  <c r="Z75" i="11"/>
  <c r="P76" i="11" s="1"/>
  <c r="Z68" i="11"/>
  <c r="P69" i="11" s="1"/>
  <c r="X38" i="11"/>
  <c r="Y38" i="11"/>
  <c r="Z30" i="11"/>
  <c r="P31" i="11" s="1"/>
  <c r="G264" i="11"/>
  <c r="C264" i="11"/>
  <c r="T259" i="11"/>
  <c r="P259" i="11"/>
  <c r="G259" i="11"/>
  <c r="C259" i="11"/>
  <c r="U253" i="11"/>
  <c r="Q253" i="11"/>
  <c r="I246" i="11"/>
  <c r="E246" i="11"/>
  <c r="V218" i="11"/>
  <c r="R218" i="11"/>
  <c r="I218" i="11"/>
  <c r="E218" i="11"/>
  <c r="W205" i="11"/>
  <c r="S205" i="11"/>
  <c r="J205" i="11"/>
  <c r="F205" i="11"/>
  <c r="J193" i="11"/>
  <c r="F193" i="11"/>
  <c r="W184" i="11"/>
  <c r="S184" i="11"/>
  <c r="J184" i="11"/>
  <c r="F184" i="11"/>
  <c r="J178" i="11"/>
  <c r="F178" i="11"/>
  <c r="W172" i="11"/>
  <c r="S172" i="11"/>
  <c r="J172" i="11"/>
  <c r="F172" i="11"/>
  <c r="G141" i="11"/>
  <c r="C141" i="11"/>
  <c r="I129" i="11"/>
  <c r="E129" i="11"/>
  <c r="U117" i="11"/>
  <c r="S117" i="11"/>
  <c r="Q117" i="11"/>
  <c r="H117" i="11"/>
  <c r="D117" i="11"/>
  <c r="Z90" i="11"/>
  <c r="P91" i="11" s="1"/>
  <c r="M82" i="11"/>
  <c r="C83" i="11" s="1"/>
  <c r="M68" i="11"/>
  <c r="C69" i="11" s="1"/>
  <c r="L38" i="11"/>
  <c r="K38" i="11"/>
  <c r="M30" i="11"/>
  <c r="C31" i="11" s="1"/>
  <c r="H92" i="11"/>
  <c r="D92" i="11"/>
  <c r="T84" i="11"/>
  <c r="P84" i="11"/>
  <c r="G84" i="11"/>
  <c r="C84" i="11"/>
  <c r="G77" i="11"/>
  <c r="C77" i="11"/>
  <c r="T70" i="11"/>
  <c r="P70" i="11"/>
  <c r="G70" i="11"/>
  <c r="C70" i="11"/>
  <c r="M62" i="11"/>
  <c r="T38" i="11"/>
  <c r="P38" i="11"/>
  <c r="G38" i="11"/>
  <c r="C38" i="11"/>
  <c r="T32" i="11"/>
  <c r="P32" i="11"/>
  <c r="H32" i="11"/>
  <c r="D32" i="11"/>
  <c r="H15" i="11"/>
  <c r="D15" i="11"/>
  <c r="U10" i="11"/>
  <c r="Q10" i="11"/>
  <c r="H10" i="11"/>
  <c r="D10" i="11"/>
  <c r="I92" i="11"/>
  <c r="E92" i="11"/>
  <c r="W84" i="11"/>
  <c r="S84" i="11"/>
  <c r="J84" i="11"/>
  <c r="F84" i="11"/>
  <c r="J77" i="11"/>
  <c r="F77" i="11"/>
  <c r="W70" i="11"/>
  <c r="S70" i="11"/>
  <c r="J70" i="11"/>
  <c r="F70" i="11"/>
  <c r="W38" i="11"/>
  <c r="S38" i="11"/>
  <c r="J38" i="11"/>
  <c r="F38" i="11"/>
  <c r="W32" i="11"/>
  <c r="L32" i="11"/>
  <c r="G32" i="11"/>
  <c r="C32" i="11"/>
  <c r="I26" i="11"/>
  <c r="E26" i="11"/>
  <c r="I15" i="11"/>
  <c r="E15" i="11"/>
  <c r="V10" i="11"/>
  <c r="R10" i="11"/>
  <c r="I10" i="11"/>
  <c r="E10" i="11"/>
  <c r="Z419" i="11"/>
  <c r="P420" i="11" s="1"/>
  <c r="G457" i="11"/>
  <c r="C457" i="11"/>
  <c r="M457" i="11" s="1"/>
  <c r="V427" i="11"/>
  <c r="R427" i="11"/>
  <c r="I427" i="11"/>
  <c r="D427" i="11"/>
  <c r="T421" i="11"/>
  <c r="P421" i="11"/>
  <c r="D421" i="11"/>
  <c r="H457" i="11"/>
  <c r="W427" i="11"/>
  <c r="J427" i="11"/>
  <c r="E427" i="11"/>
  <c r="W421" i="11"/>
  <c r="J421" i="11"/>
  <c r="C421" i="11"/>
  <c r="Z413" i="11"/>
  <c r="P414" i="11" s="1"/>
  <c r="T415" i="11"/>
  <c r="M408" i="11"/>
  <c r="C409" i="11" s="1"/>
  <c r="I405" i="11"/>
  <c r="E405" i="11"/>
  <c r="E415" i="11"/>
  <c r="U410" i="11"/>
  <c r="Q410" i="11"/>
  <c r="M387" i="11"/>
  <c r="M372" i="11"/>
  <c r="C373" i="11" s="1"/>
  <c r="I357" i="11"/>
  <c r="J357" i="11"/>
  <c r="I351" i="11"/>
  <c r="J351" i="11"/>
  <c r="M331" i="11"/>
  <c r="C332" i="11" s="1"/>
  <c r="C415" i="11"/>
  <c r="T410" i="11"/>
  <c r="V405" i="11"/>
  <c r="H405" i="11"/>
  <c r="D405" i="11"/>
  <c r="Z387" i="11"/>
  <c r="Z372" i="11"/>
  <c r="P373" i="11" s="1"/>
  <c r="Z355" i="11"/>
  <c r="P356" i="11" s="1"/>
  <c r="Z349" i="11"/>
  <c r="P350" i="11" s="1"/>
  <c r="Z331" i="11"/>
  <c r="P332" i="11" s="1"/>
  <c r="G389" i="11"/>
  <c r="C389" i="11"/>
  <c r="T381" i="11"/>
  <c r="P381" i="11"/>
  <c r="G381" i="11"/>
  <c r="C381" i="11"/>
  <c r="T374" i="11"/>
  <c r="P374" i="11"/>
  <c r="G374" i="11"/>
  <c r="C374" i="11"/>
  <c r="T366" i="11"/>
  <c r="P366" i="11"/>
  <c r="G366" i="11"/>
  <c r="C366" i="11"/>
  <c r="T357" i="11"/>
  <c r="P357" i="11"/>
  <c r="E357" i="11"/>
  <c r="V351" i="11"/>
  <c r="R351" i="11"/>
  <c r="G351" i="11"/>
  <c r="C351" i="11"/>
  <c r="U333" i="11"/>
  <c r="Q333" i="11"/>
  <c r="G333" i="11"/>
  <c r="C333" i="11"/>
  <c r="M307" i="11"/>
  <c r="C308" i="11" s="1"/>
  <c r="Z272" i="11"/>
  <c r="P273" i="11" s="1"/>
  <c r="J389" i="11"/>
  <c r="W381" i="11"/>
  <c r="J381" i="11"/>
  <c r="W374" i="11"/>
  <c r="J374" i="11"/>
  <c r="W366" i="11"/>
  <c r="J366" i="11"/>
  <c r="W357" i="11"/>
  <c r="H357" i="11"/>
  <c r="D357" i="11"/>
  <c r="U351" i="11"/>
  <c r="F351" i="11"/>
  <c r="V333" i="11"/>
  <c r="H333" i="11"/>
  <c r="D333" i="11"/>
  <c r="W326" i="11"/>
  <c r="U326" i="11"/>
  <c r="S326" i="11"/>
  <c r="M324" i="11"/>
  <c r="C325" i="11" s="1"/>
  <c r="Z307" i="11"/>
  <c r="P308" i="11" s="1"/>
  <c r="Z295" i="11"/>
  <c r="P296" i="11" s="1"/>
  <c r="M272" i="11"/>
  <c r="C273" i="11" s="1"/>
  <c r="W317" i="11"/>
  <c r="S317" i="11"/>
  <c r="J317" i="11"/>
  <c r="F317" i="11"/>
  <c r="W309" i="11"/>
  <c r="S309" i="11"/>
  <c r="J309" i="11"/>
  <c r="F309" i="11"/>
  <c r="I303" i="11"/>
  <c r="E303" i="11"/>
  <c r="W297" i="11"/>
  <c r="S297" i="11"/>
  <c r="I297" i="11"/>
  <c r="E297" i="11"/>
  <c r="V274" i="11"/>
  <c r="R274" i="11"/>
  <c r="I274" i="11"/>
  <c r="E274" i="11"/>
  <c r="V269" i="11"/>
  <c r="T269" i="11"/>
  <c r="R269" i="11"/>
  <c r="P269" i="11"/>
  <c r="Z251" i="11"/>
  <c r="P252" i="11" s="1"/>
  <c r="M216" i="11"/>
  <c r="C217" i="11" s="1"/>
  <c r="Z182" i="11"/>
  <c r="P183" i="11" s="1"/>
  <c r="M170" i="11"/>
  <c r="C171" i="11" s="1"/>
  <c r="V317" i="11"/>
  <c r="I317" i="11"/>
  <c r="V309" i="11"/>
  <c r="I309" i="11"/>
  <c r="T297" i="11"/>
  <c r="F297" i="11"/>
  <c r="W274" i="11"/>
  <c r="J274" i="11"/>
  <c r="M267" i="11"/>
  <c r="C268" i="11" s="1"/>
  <c r="W269" i="11"/>
  <c r="U269" i="11"/>
  <c r="S269" i="11"/>
  <c r="M262" i="11"/>
  <c r="C263" i="11" s="1"/>
  <c r="J253" i="11"/>
  <c r="H253" i="11"/>
  <c r="I253" i="11"/>
  <c r="Z244" i="11"/>
  <c r="P245" i="11" s="1"/>
  <c r="Z216" i="11"/>
  <c r="P217" i="11" s="1"/>
  <c r="M191" i="11"/>
  <c r="C192" i="11" s="1"/>
  <c r="Z176" i="11"/>
  <c r="P177" i="11" s="1"/>
  <c r="Z170" i="11"/>
  <c r="P171" i="11" s="1"/>
  <c r="M145" i="11"/>
  <c r="C146" i="11" s="1"/>
  <c r="M139" i="11"/>
  <c r="C140" i="11" s="1"/>
  <c r="M133" i="11"/>
  <c r="C134" i="11" s="1"/>
  <c r="M127" i="11"/>
  <c r="C128" i="11" s="1"/>
  <c r="J264" i="11"/>
  <c r="F264" i="11"/>
  <c r="W259" i="11"/>
  <c r="S259" i="11"/>
  <c r="J259" i="11"/>
  <c r="F259" i="11"/>
  <c r="V253" i="11"/>
  <c r="R253" i="11"/>
  <c r="F253" i="11"/>
  <c r="J246" i="11"/>
  <c r="F246" i="11"/>
  <c r="J218" i="11"/>
  <c r="F218" i="11"/>
  <c r="V205" i="11"/>
  <c r="R205" i="11"/>
  <c r="I205" i="11"/>
  <c r="E205" i="11"/>
  <c r="G193" i="11"/>
  <c r="C193" i="11"/>
  <c r="T184" i="11"/>
  <c r="P184" i="11"/>
  <c r="G184" i="11"/>
  <c r="C184" i="11"/>
  <c r="G178" i="11"/>
  <c r="C178" i="11"/>
  <c r="T172" i="11"/>
  <c r="P172" i="11"/>
  <c r="G172" i="11"/>
  <c r="C172" i="11"/>
  <c r="J141" i="11"/>
  <c r="F141" i="11"/>
  <c r="H129" i="11"/>
  <c r="D129" i="11"/>
  <c r="V117" i="11"/>
  <c r="T117" i="11"/>
  <c r="R117" i="11"/>
  <c r="Z82" i="11"/>
  <c r="P83" i="11" s="1"/>
  <c r="Z60" i="11"/>
  <c r="P61" i="11" s="1"/>
  <c r="Z36" i="11"/>
  <c r="P37" i="11" s="1"/>
  <c r="X32" i="11"/>
  <c r="Y32" i="11"/>
  <c r="Z24" i="11"/>
  <c r="Q25" i="11" s="1"/>
  <c r="M8" i="11"/>
  <c r="C9" i="11" s="1"/>
  <c r="I264" i="11"/>
  <c r="V259" i="11"/>
  <c r="I259" i="11"/>
  <c r="W253" i="11"/>
  <c r="G253" i="11"/>
  <c r="C253" i="11"/>
  <c r="G246" i="11"/>
  <c r="T218" i="11"/>
  <c r="G218" i="11"/>
  <c r="U205" i="11"/>
  <c r="H205" i="11"/>
  <c r="H193" i="11"/>
  <c r="U184" i="11"/>
  <c r="H184" i="11"/>
  <c r="H178" i="11"/>
  <c r="D178" i="11"/>
  <c r="U172" i="11"/>
  <c r="H172" i="11"/>
  <c r="I141" i="11"/>
  <c r="E141" i="11"/>
  <c r="G129" i="11"/>
  <c r="M75" i="11"/>
  <c r="C76" i="11" s="1"/>
  <c r="M60" i="11"/>
  <c r="C61" i="11" s="1"/>
  <c r="M36" i="11"/>
  <c r="C37" i="11" s="1"/>
  <c r="M24" i="11"/>
  <c r="D25" i="11" s="1"/>
  <c r="M20" i="11"/>
  <c r="Z8" i="11"/>
  <c r="P9" i="11" s="1"/>
  <c r="J92" i="11"/>
  <c r="F92" i="11"/>
  <c r="V84" i="11"/>
  <c r="R84" i="11"/>
  <c r="I84" i="11"/>
  <c r="E84" i="11"/>
  <c r="I77" i="11"/>
  <c r="E77" i="11"/>
  <c r="V70" i="11"/>
  <c r="R70" i="11"/>
  <c r="I70" i="11"/>
  <c r="E70" i="11"/>
  <c r="V38" i="11"/>
  <c r="R38" i="11"/>
  <c r="I38" i="11"/>
  <c r="E38" i="11"/>
  <c r="V32" i="11"/>
  <c r="R32" i="11"/>
  <c r="J32" i="11"/>
  <c r="F32" i="11"/>
  <c r="D14" i="11"/>
  <c r="F15" i="11"/>
  <c r="W10" i="11"/>
  <c r="S10" i="11"/>
  <c r="J10" i="11"/>
  <c r="F10" i="11"/>
  <c r="G92" i="11"/>
  <c r="U84" i="11"/>
  <c r="H84" i="11"/>
  <c r="H77" i="11"/>
  <c r="U70" i="11"/>
  <c r="H70" i="11"/>
  <c r="U38" i="11"/>
  <c r="Q38" i="11"/>
  <c r="H38" i="11"/>
  <c r="D38" i="11"/>
  <c r="U32" i="11"/>
  <c r="Q32" i="11"/>
  <c r="I32" i="11"/>
  <c r="E32" i="11"/>
  <c r="G26" i="11"/>
  <c r="T10" i="11"/>
  <c r="G10" i="11"/>
  <c r="J221" i="11" l="1"/>
  <c r="H221" i="11"/>
  <c r="D221" i="11"/>
  <c r="E221" i="11"/>
  <c r="N218" i="11"/>
  <c r="S221" i="11"/>
  <c r="D41" i="11"/>
  <c r="H277" i="11"/>
  <c r="G103" i="11"/>
  <c r="D151" i="11"/>
  <c r="G150" i="11"/>
  <c r="C150" i="11"/>
  <c r="I221" i="11"/>
  <c r="Z391" i="11"/>
  <c r="D43" i="11"/>
  <c r="J277" i="11"/>
  <c r="C221" i="11"/>
  <c r="H103" i="11"/>
  <c r="D103" i="11"/>
  <c r="F221" i="11"/>
  <c r="E103" i="11"/>
  <c r="F103" i="11"/>
  <c r="M220" i="11"/>
  <c r="D222" i="11" s="1"/>
  <c r="C103" i="11"/>
  <c r="J103" i="11"/>
  <c r="F150" i="11"/>
  <c r="U277" i="11"/>
  <c r="J41" i="11"/>
  <c r="G41" i="11"/>
  <c r="C41" i="11"/>
  <c r="I277" i="11"/>
  <c r="E277" i="11"/>
  <c r="E41" i="11"/>
  <c r="G277" i="11"/>
  <c r="U221" i="11"/>
  <c r="Q221" i="11"/>
  <c r="Z193" i="11"/>
  <c r="H41" i="11"/>
  <c r="M135" i="11"/>
  <c r="F41" i="11"/>
  <c r="Z97" i="11"/>
  <c r="H287" i="10"/>
  <c r="H91" i="10"/>
  <c r="U199" i="10"/>
  <c r="D279" i="11"/>
  <c r="M117" i="11"/>
  <c r="P436" i="11"/>
  <c r="T436" i="11"/>
  <c r="Q436" i="11"/>
  <c r="U436" i="11"/>
  <c r="R436" i="11"/>
  <c r="V436" i="11"/>
  <c r="Q392" i="11"/>
  <c r="S392" i="11"/>
  <c r="U392" i="11"/>
  <c r="W392" i="11"/>
  <c r="P393" i="11"/>
  <c r="R392" i="11"/>
  <c r="V392" i="11"/>
  <c r="M410" i="11"/>
  <c r="U42" i="11"/>
  <c r="P43" i="11"/>
  <c r="R42" i="11"/>
  <c r="Z26" i="11"/>
  <c r="M147" i="11"/>
  <c r="P42" i="11"/>
  <c r="Z435" i="11"/>
  <c r="P437" i="11" s="1"/>
  <c r="P392" i="11"/>
  <c r="T392" i="11"/>
  <c r="S436" i="11"/>
  <c r="Z303" i="11"/>
  <c r="M415" i="11"/>
  <c r="Z276" i="11"/>
  <c r="P278" i="11" s="1"/>
  <c r="P277" i="11"/>
  <c r="T277" i="11"/>
  <c r="S277" i="11"/>
  <c r="W277" i="11"/>
  <c r="R277" i="11"/>
  <c r="P221" i="11"/>
  <c r="Z100" i="11"/>
  <c r="Q103" i="11" s="1"/>
  <c r="T102" i="11"/>
  <c r="P150" i="11"/>
  <c r="T150" i="11"/>
  <c r="S150" i="11"/>
  <c r="S102" i="11"/>
  <c r="W102" i="11"/>
  <c r="Z149" i="11"/>
  <c r="P151" i="11" s="1"/>
  <c r="Z220" i="11"/>
  <c r="P222" i="11" s="1"/>
  <c r="Z218" i="11"/>
  <c r="Q102" i="11"/>
  <c r="U102" i="11"/>
  <c r="R102" i="11"/>
  <c r="R150" i="11"/>
  <c r="V150" i="11"/>
  <c r="W150" i="11"/>
  <c r="Q150" i="11"/>
  <c r="R221" i="11"/>
  <c r="T221" i="11"/>
  <c r="M253" i="11"/>
  <c r="Z147" i="11"/>
  <c r="Z421" i="11"/>
  <c r="Z357" i="11"/>
  <c r="Z27" i="10"/>
  <c r="T230" i="10"/>
  <c r="S230" i="10"/>
  <c r="W230" i="10"/>
  <c r="R230" i="10"/>
  <c r="V230" i="10"/>
  <c r="Q230" i="10"/>
  <c r="U230" i="10"/>
  <c r="P230" i="10"/>
  <c r="Z197" i="10"/>
  <c r="Z410" i="11"/>
  <c r="Z405" i="11"/>
  <c r="Z427" i="11"/>
  <c r="Z415" i="11"/>
  <c r="Z366" i="11"/>
  <c r="Z381" i="11"/>
  <c r="Z374" i="11"/>
  <c r="M129" i="11"/>
  <c r="Z184" i="11"/>
  <c r="M246" i="11"/>
  <c r="M26" i="11"/>
  <c r="M10" i="11"/>
  <c r="M269" i="11"/>
  <c r="M326" i="11"/>
  <c r="Z351" i="11"/>
  <c r="Z297" i="11"/>
  <c r="Z309" i="11"/>
  <c r="Z333" i="11"/>
  <c r="Z326" i="11"/>
  <c r="Z317" i="11"/>
  <c r="Z274" i="11"/>
  <c r="Z253" i="11"/>
  <c r="Z269" i="11"/>
  <c r="Z259" i="11"/>
  <c r="M92" i="11"/>
  <c r="Z205" i="11"/>
  <c r="Z172" i="11"/>
  <c r="Z117" i="11"/>
  <c r="Z84" i="11"/>
  <c r="Z70" i="11"/>
  <c r="Z38" i="11"/>
  <c r="Z32" i="11"/>
  <c r="Z10" i="11"/>
  <c r="Z63" i="10"/>
  <c r="J234" i="10"/>
  <c r="M233" i="10"/>
  <c r="M89" i="10"/>
  <c r="J260" i="10"/>
  <c r="M258" i="10"/>
  <c r="J197" i="10"/>
  <c r="M194" i="10"/>
  <c r="M333" i="11"/>
  <c r="M351" i="11"/>
  <c r="M421" i="11"/>
  <c r="M32" i="11"/>
  <c r="M15" i="11"/>
  <c r="M38" i="11"/>
  <c r="M274" i="11"/>
  <c r="M297" i="11"/>
  <c r="M303" i="11"/>
  <c r="M357" i="11"/>
  <c r="M172" i="11"/>
  <c r="M178" i="11"/>
  <c r="M184" i="11"/>
  <c r="M193" i="11"/>
  <c r="M366" i="11"/>
  <c r="M374" i="11"/>
  <c r="M381" i="11"/>
  <c r="P388" i="11"/>
  <c r="V389" i="11"/>
  <c r="C388" i="11"/>
  <c r="I389" i="11"/>
  <c r="M70" i="11"/>
  <c r="M77" i="11"/>
  <c r="M84" i="11"/>
  <c r="M141" i="11"/>
  <c r="M259" i="11"/>
  <c r="M264" i="11"/>
  <c r="M205" i="11"/>
  <c r="M309" i="11"/>
  <c r="M317" i="11"/>
  <c r="M405" i="11"/>
  <c r="M427" i="11"/>
  <c r="M103" i="11" l="1"/>
  <c r="E105" i="11"/>
  <c r="M150" i="11"/>
  <c r="D153" i="11"/>
  <c r="R104" i="11"/>
  <c r="Z436" i="11"/>
  <c r="M277" i="11"/>
  <c r="E224" i="11"/>
  <c r="M221" i="11"/>
  <c r="M41" i="11"/>
  <c r="D46" i="11"/>
  <c r="Q394" i="11"/>
  <c r="U233" i="10"/>
  <c r="Z42" i="11"/>
  <c r="Q443" i="11"/>
  <c r="Q224" i="11"/>
  <c r="Q154" i="11"/>
  <c r="Q281" i="11"/>
  <c r="Z392" i="11"/>
  <c r="Q46" i="11"/>
  <c r="Z277" i="11"/>
  <c r="Z221" i="11"/>
  <c r="Z150" i="11"/>
  <c r="Z102" i="11"/>
</calcChain>
</file>

<file path=xl/sharedStrings.xml><?xml version="1.0" encoding="utf-8"?>
<sst xmlns="http://schemas.openxmlformats.org/spreadsheetml/2006/main" count="3967" uniqueCount="438">
  <si>
    <t>สรุปผลการเรียนกลุ่มสาระฯ ภาษาไทย</t>
  </si>
  <si>
    <t>รหัสวิชา</t>
  </si>
  <si>
    <t>ระดับผลการเรียน</t>
  </si>
  <si>
    <t>ร</t>
  </si>
  <si>
    <t>มส.</t>
  </si>
  <si>
    <t>รวม</t>
  </si>
  <si>
    <t>ท21101</t>
  </si>
  <si>
    <t>ท21102</t>
  </si>
  <si>
    <t>ท20201</t>
  </si>
  <si>
    <t>ท22101</t>
  </si>
  <si>
    <t>ท23101</t>
  </si>
  <si>
    <t>ท20202</t>
  </si>
  <si>
    <t>ท31101</t>
  </si>
  <si>
    <t>ท22102</t>
  </si>
  <si>
    <t>ท30201</t>
  </si>
  <si>
    <t>ท23102</t>
  </si>
  <si>
    <t>ท32101</t>
  </si>
  <si>
    <t>ท31102</t>
  </si>
  <si>
    <t>ท30204</t>
  </si>
  <si>
    <t>ท30202</t>
  </si>
  <si>
    <t>ท33101</t>
  </si>
  <si>
    <t>ท32102</t>
  </si>
  <si>
    <t>ท30205</t>
  </si>
  <si>
    <t>ท30213</t>
  </si>
  <si>
    <t>ท33102</t>
  </si>
  <si>
    <t>ท30206</t>
  </si>
  <si>
    <t>ค่าเฉลี่ย</t>
  </si>
  <si>
    <t>คะแนนเฉลี่ย</t>
  </si>
  <si>
    <t>ร้อยละ</t>
  </si>
  <si>
    <t xml:space="preserve">นักเรียนได้ระดับผลการเรียน ตั้งแต่  3  ขึ้นไป ร้อยละ         </t>
  </si>
  <si>
    <t xml:space="preserve">นักเรียนได้ระดับผลการเรียน ตั้งแต่  3  ขึ้นไป ร้อยละ     </t>
  </si>
  <si>
    <t>ข้อมูล  ณ วันที่     20   มีนาคม    2558</t>
  </si>
  <si>
    <t>สรุปผลการเรียนกลุ่มสาระฯ   สังคม  ศาสนา และวัฒนธรรม</t>
  </si>
  <si>
    <t>ส21101</t>
  </si>
  <si>
    <t>ส21103</t>
  </si>
  <si>
    <t>ส21102</t>
  </si>
  <si>
    <t>ส21104</t>
  </si>
  <si>
    <t>ส22101</t>
  </si>
  <si>
    <t>ส20232</t>
  </si>
  <si>
    <t>ส22102</t>
  </si>
  <si>
    <t>ส22103</t>
  </si>
  <si>
    <t>ส23101</t>
  </si>
  <si>
    <t>ส22104</t>
  </si>
  <si>
    <t>ส23102</t>
  </si>
  <si>
    <t>ส20234</t>
  </si>
  <si>
    <t>ส23103</t>
  </si>
  <si>
    <t>ส31101</t>
  </si>
  <si>
    <t>ส23104</t>
  </si>
  <si>
    <t>ส31102</t>
  </si>
  <si>
    <t>ส20236</t>
  </si>
  <si>
    <t>ส32101</t>
  </si>
  <si>
    <t>ส31103</t>
  </si>
  <si>
    <t>ส32102</t>
  </si>
  <si>
    <t>ส31104</t>
  </si>
  <si>
    <t>ส32103</t>
  </si>
  <si>
    <t>ส33101</t>
  </si>
  <si>
    <t>ส32104</t>
  </si>
  <si>
    <t>ส30216</t>
  </si>
  <si>
    <t>ส30232</t>
  </si>
  <si>
    <t>ส33103</t>
  </si>
  <si>
    <t>ค21101</t>
  </si>
  <si>
    <t>ค21102</t>
  </si>
  <si>
    <t>ค22101</t>
  </si>
  <si>
    <t>ค22201</t>
  </si>
  <si>
    <t>ค22102</t>
  </si>
  <si>
    <t>ค23101</t>
  </si>
  <si>
    <t>ค20201</t>
  </si>
  <si>
    <t>ค23102</t>
  </si>
  <si>
    <t>ค31101</t>
  </si>
  <si>
    <t>ค31201</t>
  </si>
  <si>
    <t>ค31102</t>
  </si>
  <si>
    <t>ค32101</t>
  </si>
  <si>
    <t>ค30202</t>
  </si>
  <si>
    <t>ค32201</t>
  </si>
  <si>
    <t>ค32102</t>
  </si>
  <si>
    <t>ค33201</t>
  </si>
  <si>
    <t>ค32202</t>
  </si>
  <si>
    <t>ค33202</t>
  </si>
  <si>
    <t xml:space="preserve">นักเรียนได้ระดับผลการเรียน ตั้งแต่  3  ขึ้นไป ร้อยละ    </t>
  </si>
  <si>
    <t>ม.ส.</t>
  </si>
  <si>
    <t>อ21102</t>
  </si>
  <si>
    <t>อ21101</t>
  </si>
  <si>
    <t>จ20202</t>
  </si>
  <si>
    <t>อ22101</t>
  </si>
  <si>
    <t>อ20201</t>
  </si>
  <si>
    <t>อ22102</t>
  </si>
  <si>
    <t>อ23101</t>
  </si>
  <si>
    <t>อ20202</t>
  </si>
  <si>
    <t>อ31101</t>
  </si>
  <si>
    <t>จ20204</t>
  </si>
  <si>
    <t>อ30204</t>
  </si>
  <si>
    <t>อ23102</t>
  </si>
  <si>
    <t>อ32101</t>
  </si>
  <si>
    <t>อ30205</t>
  </si>
  <si>
    <t>อ31102</t>
  </si>
  <si>
    <t>อ33101</t>
  </si>
  <si>
    <t>อ30214</t>
  </si>
  <si>
    <t>อ30206</t>
  </si>
  <si>
    <t>อ30216</t>
  </si>
  <si>
    <t>อ32102</t>
  </si>
  <si>
    <t>จ20201(1)</t>
  </si>
  <si>
    <t>อ30202</t>
  </si>
  <si>
    <t>จ20203(2)</t>
  </si>
  <si>
    <t>จ30204</t>
  </si>
  <si>
    <t>จ30203(5)</t>
  </si>
  <si>
    <t>อ33102</t>
  </si>
  <si>
    <t>อ30203</t>
  </si>
  <si>
    <t>จ31201</t>
  </si>
  <si>
    <t>สรุปผลการเรียนกลุ่มสาระฯ   สุขศึกษาและพลศึกษา</t>
  </si>
  <si>
    <t>พ21101</t>
  </si>
  <si>
    <t>พ21103</t>
  </si>
  <si>
    <t>พ21102</t>
  </si>
  <si>
    <t>พ21104</t>
  </si>
  <si>
    <t>พ20202</t>
  </si>
  <si>
    <t>พ20201</t>
  </si>
  <si>
    <t>พ22103</t>
  </si>
  <si>
    <t>พ22101</t>
  </si>
  <si>
    <t>พ22104</t>
  </si>
  <si>
    <t>พ22102</t>
  </si>
  <si>
    <t>พ20204</t>
  </si>
  <si>
    <t>พ20203</t>
  </si>
  <si>
    <t>พ23103</t>
  </si>
  <si>
    <t>พ23101</t>
  </si>
  <si>
    <t>พ23104</t>
  </si>
  <si>
    <t>พ23102</t>
  </si>
  <si>
    <t>พ31102</t>
  </si>
  <si>
    <t>พ31101</t>
  </si>
  <si>
    <t>พ32101</t>
  </si>
  <si>
    <t>พ33102</t>
  </si>
  <si>
    <t>พ33101</t>
  </si>
  <si>
    <t>ว21101</t>
  </si>
  <si>
    <t>ว21102</t>
  </si>
  <si>
    <t>ว20201</t>
  </si>
  <si>
    <t>ว20202</t>
  </si>
  <si>
    <t>ว22101</t>
  </si>
  <si>
    <t>ว22102</t>
  </si>
  <si>
    <t>ว20210</t>
  </si>
  <si>
    <t>ว20211</t>
  </si>
  <si>
    <t>ว23101</t>
  </si>
  <si>
    <t>ว23102</t>
  </si>
  <si>
    <t>ว20203</t>
  </si>
  <si>
    <t>ว20204</t>
  </si>
  <si>
    <t>ว30102</t>
  </si>
  <si>
    <t>ว30104</t>
  </si>
  <si>
    <t>ว30201</t>
  </si>
  <si>
    <t>ว30242</t>
  </si>
  <si>
    <t>ว30221</t>
  </si>
  <si>
    <t>ว30222</t>
  </si>
  <si>
    <t>ว30241</t>
  </si>
  <si>
    <t>ว30202</t>
  </si>
  <si>
    <t>ว30203</t>
  </si>
  <si>
    <t>ว30244</t>
  </si>
  <si>
    <t>ว30223</t>
  </si>
  <si>
    <t>ว30224</t>
  </si>
  <si>
    <t>ว30204</t>
  </si>
  <si>
    <t>ว30243</t>
  </si>
  <si>
    <t>ว30205</t>
  </si>
  <si>
    <t>ว30225</t>
  </si>
  <si>
    <t>ว30245</t>
  </si>
  <si>
    <t>เฉลี่ย</t>
  </si>
  <si>
    <t>สรุปผลการเรียนกลุ่มสาระฯ   การงานฯ</t>
  </si>
  <si>
    <t>ง21101</t>
  </si>
  <si>
    <t>ง21102</t>
  </si>
  <si>
    <t>ง20201</t>
  </si>
  <si>
    <t>ง20202</t>
  </si>
  <si>
    <t>ง22101</t>
  </si>
  <si>
    <t>ง22102</t>
  </si>
  <si>
    <t>ง20203</t>
  </si>
  <si>
    <t>ง20204</t>
  </si>
  <si>
    <t>ง23101</t>
  </si>
  <si>
    <t>ง23102</t>
  </si>
  <si>
    <t>ง20205</t>
  </si>
  <si>
    <t>ง20206</t>
  </si>
  <si>
    <t>ง20260</t>
  </si>
  <si>
    <t>ง20261</t>
  </si>
  <si>
    <t>ง31101</t>
  </si>
  <si>
    <t>ง31102</t>
  </si>
  <si>
    <t>ง30201</t>
  </si>
  <si>
    <t>ง30202</t>
  </si>
  <si>
    <t>ง32101</t>
  </si>
  <si>
    <t>ง32102</t>
  </si>
  <si>
    <t>ง30203</t>
  </si>
  <si>
    <t>ง30251</t>
  </si>
  <si>
    <t>ง33101</t>
  </si>
  <si>
    <t>ง30204</t>
  </si>
  <si>
    <t>ง30268</t>
  </si>
  <si>
    <t>ง33102</t>
  </si>
  <si>
    <t>ง30205</t>
  </si>
  <si>
    <t>ง30236</t>
  </si>
  <si>
    <t>ง30206</t>
  </si>
  <si>
    <t>ศ21101</t>
  </si>
  <si>
    <t>ศ21102</t>
  </si>
  <si>
    <t>ศ21209</t>
  </si>
  <si>
    <t>ศ21210</t>
  </si>
  <si>
    <t>ศ22101</t>
  </si>
  <si>
    <t>ศ22102</t>
  </si>
  <si>
    <t>ศ23101</t>
  </si>
  <si>
    <t>ศ23102</t>
  </si>
  <si>
    <t>ศ31102</t>
  </si>
  <si>
    <t>ศ31101</t>
  </si>
  <si>
    <t>ศ31210</t>
  </si>
  <si>
    <t>ศ31209</t>
  </si>
  <si>
    <t>ศ32102</t>
  </si>
  <si>
    <t>ศ32101</t>
  </si>
  <si>
    <t>ศ32218</t>
  </si>
  <si>
    <t>ศ32217</t>
  </si>
  <si>
    <t>ศ33101</t>
  </si>
  <si>
    <t>ศ33206</t>
  </si>
  <si>
    <t>ศ33205</t>
  </si>
  <si>
    <t xml:space="preserve">นักเรียนได้ระดับผลการเรียน ตั้งแต่  3  ขึ้นไป ร้อยละ   </t>
  </si>
  <si>
    <t xml:space="preserve">    ภาคเรียนที่  1  ปีการศึกษา   2558</t>
  </si>
  <si>
    <t xml:space="preserve">    ภาคเรียนที่   1  ปีการศึกษา   2558</t>
  </si>
  <si>
    <t>สรุปผลการเรียนกลุ่มสาระฯ   คณิตศาสตร์</t>
  </si>
  <si>
    <t>สรุปผลการเรียนกลุ่มสาระฯ   ภาษาต่างประเทศ</t>
  </si>
  <si>
    <t>สรุปผลการเรียนกลุ่มสาระฯ  วิทยาศาสตร์</t>
  </si>
  <si>
    <t>สรุปผลการเรียนกลุ่มสาระฯ การงานอาชีพและเทคโนโลยี</t>
  </si>
  <si>
    <t>สรุปผลการเรียนกลุ่มสาระฯ ศิลปศึกษา</t>
  </si>
  <si>
    <t>สรุปผลการเรียนกลุ่มสาระฯ IS</t>
  </si>
  <si>
    <t>ง30230</t>
  </si>
  <si>
    <t>ง30244</t>
  </si>
  <si>
    <t>จ30201 4</t>
  </si>
  <si>
    <t>ค23201</t>
  </si>
  <si>
    <t>อ30213  4</t>
  </si>
  <si>
    <t>อ30215    5</t>
  </si>
  <si>
    <t>อ30217   6</t>
  </si>
  <si>
    <t>ม.1</t>
  </si>
  <si>
    <t>ง30243</t>
  </si>
  <si>
    <t>ง30234</t>
  </si>
  <si>
    <t xml:space="preserve"> </t>
  </si>
  <si>
    <t xml:space="preserve">    ภาคเรียนที่   2  ปีการศึกษา   2558</t>
  </si>
  <si>
    <t>ข้อมูล  ณ วันที่     11  ตุลาคม   2558</t>
  </si>
  <si>
    <t>เกรด*ผล</t>
  </si>
  <si>
    <t>ส20231</t>
  </si>
  <si>
    <t>ส20233</t>
  </si>
  <si>
    <t>ส30231</t>
  </si>
  <si>
    <t>ส20206</t>
  </si>
  <si>
    <t>ม.2</t>
  </si>
  <si>
    <t>ม3</t>
  </si>
  <si>
    <t>ม.4</t>
  </si>
  <si>
    <t>ม.5</t>
  </si>
  <si>
    <t>ม.6</t>
  </si>
  <si>
    <t>จ20205 3</t>
  </si>
  <si>
    <t>เกรด*จน</t>
  </si>
  <si>
    <t>สรุปผลการเรียนกลุ่มสาระฯ  คณิตศาสตร์</t>
  </si>
  <si>
    <t>จ30205(ม.6)</t>
  </si>
  <si>
    <t>สรุปผลการเรียนกลุ่มสาระฯ  สุขศึกษาและพลศึกษา</t>
  </si>
  <si>
    <t>สรุปผลการเรียนกลุ่มสาระฯ  การงานอาชีพและเทคโนโลยี</t>
  </si>
  <si>
    <t>สรุปผลการเรียนกลุ่มสาระฯ  ศิลปศึกษา</t>
  </si>
  <si>
    <t>สรุปผลการเรียนกลุ่มสาระฯ  IS</t>
  </si>
  <si>
    <t>ส20235</t>
  </si>
  <si>
    <t>ส30233</t>
  </si>
  <si>
    <t>ว30101</t>
  </si>
  <si>
    <t>ง20230</t>
  </si>
  <si>
    <t>จ20201</t>
  </si>
  <si>
    <t>จ32201</t>
  </si>
  <si>
    <t>สรุปผลการเรียนกลุ่มสาระฯ  ภาษาต่างประเทศ</t>
  </si>
  <si>
    <t xml:space="preserve">    ภาคเรียนที่  2  ปีการศึกษา   2558</t>
  </si>
  <si>
    <t>ค20203</t>
  </si>
  <si>
    <t>ค23202</t>
  </si>
  <si>
    <t xml:space="preserve">    ภาคเรียนที่ 2 ปีการศึกษา   2558</t>
  </si>
  <si>
    <t>ส20213</t>
  </si>
  <si>
    <t>ส30217</t>
  </si>
  <si>
    <t>ส30234</t>
  </si>
  <si>
    <t>พ32102</t>
  </si>
  <si>
    <t>ศ33102</t>
  </si>
  <si>
    <t>ง23231</t>
  </si>
  <si>
    <t>จ20206</t>
  </si>
  <si>
    <t>จ30202</t>
  </si>
  <si>
    <t>จ31202</t>
  </si>
  <si>
    <t>จ32202</t>
  </si>
  <si>
    <t>จ30206</t>
  </si>
  <si>
    <t>อ30218</t>
  </si>
  <si>
    <t>ข้อมูล  ณ วันที่     10   มีนาคม    2558</t>
  </si>
  <si>
    <t>ข้อมูล  ณ วันที่    10   มีนาคม    2558</t>
  </si>
  <si>
    <t xml:space="preserve">    ภาคเรียนที่   2    ปีการศึกษา   2558</t>
  </si>
  <si>
    <t>I20202(2)</t>
  </si>
  <si>
    <t>I30202(5)</t>
  </si>
  <si>
    <t>กลุ่มสาระการเรียนรู้</t>
  </si>
  <si>
    <t>ภาษาไทย</t>
  </si>
  <si>
    <t>สังคม ศาสนาและวัฒนธรรม</t>
  </si>
  <si>
    <t>คณิตศาสตร์</t>
  </si>
  <si>
    <t>ภาษาต่างประเทศ</t>
  </si>
  <si>
    <t>สุขศึกษาและพลศึกษา</t>
  </si>
  <si>
    <t>วิทยาศาสตร์</t>
  </si>
  <si>
    <t>การงานอาชีพและเทคฯ</t>
  </si>
  <si>
    <t>ศิลปศึกษา</t>
  </si>
  <si>
    <t>ระดับผลการเรียนตั้งแต่  3  ขึ้นไป คิดเป็นร้อยละ</t>
  </si>
  <si>
    <t>เพิ่ม/ลด</t>
  </si>
  <si>
    <t>ภาคเรียนที่  1</t>
  </si>
  <si>
    <t>ภาคเรียนที่  2</t>
  </si>
  <si>
    <t>ปีการศึกษา  2558</t>
  </si>
  <si>
    <t>ร้อยละของจำนวนนักเรียนที่ได้   ระดับผลการเรียนที่เป็น   0</t>
  </si>
  <si>
    <t>เปรียบเทียบร้อยละของจำนวนนักเรียนที่ได้ผลการเรียน   0</t>
  </si>
  <si>
    <t>เปรียบเทียบร้อยละของจำนวนนักเรียนที่ได้ระดับผลการเรียน  3  ขึ้นไป</t>
  </si>
  <si>
    <t>แผนภูมิเปรียบเทียบ  แสดงร้อยละของจำนวนนักเรียนที่ได้ระดับผลการเรียน  3 ขึ้นไป</t>
  </si>
  <si>
    <t>ภาคเรียนที่  1และภาคเรียนที่  2  ปีการศึกษา   2558</t>
  </si>
  <si>
    <t>ภาคเรียนที่ 1   และ ภาคเรียนที่  2     ปีการศึกษา   2558</t>
  </si>
  <si>
    <t>เปรียบเทียบผลการเรียนเฉลี่ยของแต่ละกลุ่มสาระการเรียนรู้</t>
  </si>
  <si>
    <t>ระดับผลการเรียนเฉลี่ย</t>
  </si>
  <si>
    <t>แผนภูมิเปรียบเทียบผลการเรียนเฉลี่ยแต่ละกลุ่มสาระฯ ภาคเรียนที่ 1 และภาคเรียนที่  2</t>
  </si>
  <si>
    <t>ปีการศึกษา   2558</t>
  </si>
  <si>
    <t xml:space="preserve">                         แผนภูมิเปรียบเทียบ แสดงร้อยละของจำนวนนักเรียนที่ได้ระดับผลการเรียน  0</t>
  </si>
  <si>
    <t>ที่</t>
  </si>
  <si>
    <t>กลุ่มสาระฯ</t>
  </si>
  <si>
    <t xml:space="preserve">สรุปเปรียบเทียบผลการเรียนเฉลี่ย กลุ่มสาระฯ ,  ร้อยละของนักเรียน ที่มีผลการเรียนตั้งแต่  3  ขึ้นไป  ,  ร้อยละของนักเรียนที่มีระดับผลการเรียน  0 </t>
  </si>
  <si>
    <t>ผลการเรียนเฉลี่ยกลุ่มสาระฯ</t>
  </si>
  <si>
    <t>ร้อยละของนักเรียนที่มีระดับผลการเรียนตั้งแต่  3  ขึ้นไป</t>
  </si>
  <si>
    <t>ร้อยละของนักเรียนที่มีระดับผลการเรียน   0</t>
  </si>
  <si>
    <t>สรุปโดยรวม</t>
  </si>
  <si>
    <t xml:space="preserve">    ภาคเรียนที่   1  ปีการศึกษา   2559</t>
  </si>
  <si>
    <t xml:space="preserve">    ภาคเรียนที่   2  ปีการศึกษา   2559</t>
  </si>
  <si>
    <t xml:space="preserve">    ภาคเรียนที่   2    ปีการศึกษา   2559</t>
  </si>
  <si>
    <t xml:space="preserve">    ภาคเรียนที่   1  ปีการศึกษา 2559</t>
  </si>
  <si>
    <t xml:space="preserve">    ภาคเรียนที่ 2 ปีการศึกษา   2559</t>
  </si>
  <si>
    <t xml:space="preserve">    ภาคเรียนที่  2  ปีการศึกษา   2559</t>
  </si>
  <si>
    <t xml:space="preserve">    ภาคเรียนที่  1  ปีการศึกษา   2559</t>
  </si>
  <si>
    <t>ส30209</t>
  </si>
  <si>
    <t>ค20204</t>
  </si>
  <si>
    <t>ค30201</t>
  </si>
  <si>
    <t>จ20204 3</t>
  </si>
  <si>
    <t>อ30219  4</t>
  </si>
  <si>
    <t xml:space="preserve">อ30219  </t>
  </si>
  <si>
    <t>อ30201</t>
  </si>
  <si>
    <t>จ33201(ม.6)</t>
  </si>
  <si>
    <t>ว30103</t>
  </si>
  <si>
    <t>ง20231</t>
  </si>
  <si>
    <t>ง30241</t>
  </si>
  <si>
    <t>ข้อมูล  ณ วันที่     7  ตุลาคม   2558</t>
  </si>
  <si>
    <t>ศ32207</t>
  </si>
  <si>
    <t>ปี  59</t>
  </si>
  <si>
    <t>ท20203</t>
  </si>
  <si>
    <t>ท30215</t>
  </si>
  <si>
    <t>ส30210</t>
  </si>
  <si>
    <t>ข้อมูล  ณ วันที่     17  มีนาคม    2560</t>
  </si>
  <si>
    <t xml:space="preserve">    ภาคเรียนที่  2 ปีการศึกษา   2559</t>
  </si>
  <si>
    <t>ค20205</t>
  </si>
  <si>
    <t>ค30204</t>
  </si>
  <si>
    <t>ค31202</t>
  </si>
  <si>
    <t>ค20202</t>
  </si>
  <si>
    <t>จ32204</t>
  </si>
  <si>
    <t>อ32202</t>
  </si>
  <si>
    <t>จ33202</t>
  </si>
  <si>
    <t>จ33204</t>
  </si>
  <si>
    <t>อ30220</t>
  </si>
  <si>
    <t>อ30219</t>
  </si>
  <si>
    <t>อ30210</t>
  </si>
  <si>
    <t>ง20258</t>
  </si>
  <si>
    <t>ง20244</t>
  </si>
  <si>
    <t>ง20242</t>
  </si>
  <si>
    <t>ง30239</t>
  </si>
  <si>
    <t>ศ32208</t>
  </si>
  <si>
    <t>I20201(4/1)</t>
  </si>
  <si>
    <t>เกรด*จำนวน</t>
  </si>
  <si>
    <t>ร้อยละทั้งหมด</t>
  </si>
  <si>
    <t>รวมทั้งหมด</t>
  </si>
  <si>
    <t>ร้อยละ  3  ขึ้นไป</t>
  </si>
  <si>
    <t xml:space="preserve">                                                      ปีการศึกษา</t>
  </si>
  <si>
    <t xml:space="preserve">         -ร้อยละของนักเรียนที่ได้ระดับผลการเรียน  0  </t>
  </si>
  <si>
    <t xml:space="preserve">    ภาคเรียนที่  1  ปีการศึกษา   2560</t>
  </si>
  <si>
    <t>ท30214</t>
  </si>
  <si>
    <t>คะแนนเฉลี่ยทั้งหมด</t>
  </si>
  <si>
    <t>ข้อมูล  ณ วันที่    10   ตุลาคม   2560</t>
  </si>
  <si>
    <t>เกรด*จนทั้งหมด</t>
  </si>
  <si>
    <t>ส20205</t>
  </si>
  <si>
    <t>จ20205</t>
  </si>
  <si>
    <t>จ31203</t>
  </si>
  <si>
    <t>อ30221</t>
  </si>
  <si>
    <t>ว30251</t>
  </si>
  <si>
    <t>สรุปผลการเรียนกลุ่มสาระฯ  เทคโนโลยีสารสนเทศ</t>
  </si>
  <si>
    <t>ง20224</t>
  </si>
  <si>
    <t>ง20268</t>
  </si>
  <si>
    <t xml:space="preserve">    ภาคเรียนที่  2 ปีการศึกษา   2560</t>
  </si>
  <si>
    <t>อ30208</t>
  </si>
  <si>
    <t>อ30222</t>
  </si>
  <si>
    <t>อ30207</t>
  </si>
  <si>
    <t>อ30212</t>
  </si>
  <si>
    <t>ง20245</t>
  </si>
  <si>
    <t>จ20203</t>
  </si>
  <si>
    <t>จ31204</t>
  </si>
  <si>
    <t>ท20207</t>
  </si>
  <si>
    <t>ข้อมูล  ณ วันที่    8  มีนาคม  2561</t>
  </si>
  <si>
    <t>ข้อมูล  ณ วันที่ 8    มีนาคม    2561</t>
  </si>
  <si>
    <t>ว30252</t>
  </si>
  <si>
    <t>I30201(4/1)</t>
  </si>
  <si>
    <t>I3202(6/1-3)</t>
  </si>
  <si>
    <t>ปี  60</t>
  </si>
  <si>
    <t>ข้อมูล  ณ วันที่     9    มีนาคม    2561</t>
  </si>
  <si>
    <t>ปีการศึกษา</t>
  </si>
  <si>
    <t>ผลการเรียนเฉลี่ย</t>
  </si>
  <si>
    <t>ระดับผลการเรียนตั้งแต่ 3 ขึ้นไป</t>
  </si>
  <si>
    <t>ร้อยละของนักเรียนที่ได้</t>
  </si>
  <si>
    <t>ภาคเรียนที่ 1</t>
  </si>
  <si>
    <t>ภาคเรียนที่ 2</t>
  </si>
  <si>
    <t>รวมเฉลี่ย</t>
  </si>
  <si>
    <t xml:space="preserve">   พิจารณาจากคะแนนเฉลี่ยกลุ่มสาระการเรียนรู้และร้อยละของนักเรียนที่มีระดับผลการเรียนตั้งแต่  3  ขึ้น</t>
  </si>
  <si>
    <t>ผลสรุปผลสัมฤทธิ์ทางการเรียนของนักเรียน   ปีการศึกษา  2559</t>
  </si>
  <si>
    <t>ผลสรุปผลสัมฤทธิ์ทางการเรียนของนักเรียน   ปีการศึกษา  2560</t>
  </si>
  <si>
    <t>เปรียบเทียบผลสัมฤทธิ์ทางการเรียนของนักเรียน   ปีการศึกษา  2559   กับ  2560</t>
  </si>
  <si>
    <t xml:space="preserve">   พิจารณาจากคะแนนเฉลี่ยกลุ่มสาระการเรียนรู้, ร้อยละของนักเรียนที่มีระดับผลการเรียนตั้งแต่  3  ขึ้นและผลการเรียนไม่ผ่านเกณฑ์</t>
  </si>
  <si>
    <t>ผลการเรียน</t>
  </si>
  <si>
    <t>2559-2560</t>
  </si>
  <si>
    <t xml:space="preserve">จากการเปรีบยเทียบผลการเรียนเฉลี่ยปีการศึกษา  2559 และ  2560  </t>
  </si>
  <si>
    <t xml:space="preserve">         -ร้อยละของนักเรียนที่มีระดับผลการเรียนตั้งแต่  3  ขึ้นไป เพิ่มขึ้นร้อยละ 2.76</t>
  </si>
  <si>
    <t>เพิ่มขึ้นร้อยละ   4.04</t>
  </si>
  <si>
    <t xml:space="preserve">         -ทุกกลุ่มสาระการเรียนรู้มีคะแนนเฉลี่ยโดยรวมเพิ่มขึ้นร้อยละ  0.03  </t>
  </si>
  <si>
    <t>รวมเฉลี่ย2 ภาคเรียน</t>
  </si>
  <si>
    <t>ร้อยละของนักเรียน</t>
  </si>
  <si>
    <t>ที่มีผลการเรียนไม่ผ่านเกณฑ์(0)</t>
  </si>
  <si>
    <t>และร้อยละของนักเรียนที่มีผลการเรียนไม่ผ่านเกณฑ์(0)</t>
  </si>
  <si>
    <t>แผนภูมิแสดงเกรดเฉลี่ยกลุ่มสาระฯในปีการศึกษา  2559  และ  2560</t>
  </si>
  <si>
    <t>แผนภูมิแสดงร้อยละของนักเรียนที่มีผลการเรียน 3 ขึ้นไปของกลุ่มสาระฯในปีการศึกษา  2559  และ  2560</t>
  </si>
  <si>
    <t>แผนภูมิแสดงร้อยละของนักเรียนที่มีผลการเรียนไม่ผ่านเกณฑ์ ของกลุ่มสาระฯในปีการศึกษา  2559  และ  2560</t>
  </si>
  <si>
    <t>ในภาพรวมมีจำนวนเพิ่มขึ้นมีกลุ่มสาระฯที่ลดลงคือ</t>
  </si>
  <si>
    <t>สังคม ศาสนาและวัฒนธรรมและวิทยาศาสตร์</t>
  </si>
  <si>
    <t>สรุปผลการเรียนระดับชั้นภาคเรียนที่  1  และ 2  ปีการศึกษา  2560</t>
  </si>
  <si>
    <t>ระดับชั้น</t>
  </si>
  <si>
    <t>ที่มีผลการเรียน 0</t>
  </si>
  <si>
    <t>ที่ผลการเรียน 3 ขึ้นไป</t>
  </si>
  <si>
    <t>ม. 1</t>
  </si>
  <si>
    <t>ม. 2</t>
  </si>
  <si>
    <t>ม. 3</t>
  </si>
  <si>
    <t>ม. 4</t>
  </si>
  <si>
    <t>ม. 5</t>
  </si>
  <si>
    <t>ม. 6</t>
  </si>
  <si>
    <t>ริอยละ</t>
  </si>
  <si>
    <t>ต่างประเทศ</t>
  </si>
  <si>
    <t>สุขศึกษาแลพลศึกษา</t>
  </si>
  <si>
    <t>การงานอาชีพและเทคโนโลยีสารสนเทศ</t>
  </si>
  <si>
    <t>สรุปผลการเรียนระดับชั้นภาคเรียนที่  1  และ 2  ปีการศึกษา  2559</t>
  </si>
  <si>
    <t>ศิลปะ</t>
  </si>
  <si>
    <t xml:space="preserve">    </t>
  </si>
  <si>
    <t>สังคมฯ</t>
  </si>
  <si>
    <t>ในภาพรวมมีจำนวนเพิ่มขึ้น แต่มีกลุ่มสาระฯที่ลดลงคือภาษาไทยและการงานฯ</t>
  </si>
  <si>
    <t xml:space="preserve">  เมื่อพิจารณาโดยภาพรวมผลสัมฤทธิ์ทางการเรียนจากคะแนนเฉลี่ยแต่ละกลุ่มสาระฯปรากฏว่า มีค่าลดลง   แต่มีกลุ่มสาระฯที่มีค่าเฉลี่ยเพิ่มขึ้นคือ</t>
  </si>
  <si>
    <t xml:space="preserve">   ส่วนร้อยละของนักเรียนที่ได้ระดับผลการเรียนตั้งแต่ 3 ขึ้นไป</t>
  </si>
  <si>
    <t xml:space="preserve">   ร้อยละของนักเรียนที่มีผลการเรียนไม่ผ่านเกณฑ์(0)</t>
  </si>
  <si>
    <t>สิ่งที่ต้องปรับปรุงพัฒนาต่อไปคือต้องมีการพัมนาด้านการจัดการเรียนการสอนให้สอกคล้องกับตัวชี้วัด  จัดกิกรรมที่ให้นักเรียนได้มีการส่วนร่วมในการแสดงความคิดเห็นให้มากขึ้น</t>
  </si>
  <si>
    <t>จัดหาสื่อที่น่าสนใจและปกิบัติการทดลองให้นักเรียนได้เกิดทักษะมากขึ้นกว่าเดิมโดยครูต้องมีการพัฒนาตนเองอยู่เสมอ เช่น การเข้าร่วมอบรมเกี่ยวกับเทคนิคกระบวนการจัดการสอนเรียนการสอดน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</si>
</sst>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5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6"/>
      <name val="Angsana New"/>
      <family val="1"/>
    </font>
    <font>
      <sz val="12"/>
      <name val="Angsana New"/>
      <family val="1"/>
    </font>
    <font>
      <sz val="12"/>
      <name val="TH Sarabun New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Angsana New"/>
      <family val="1"/>
    </font>
    <font>
      <sz val="11"/>
      <color rgb="FFFF0000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6"/>
      <color indexed="10"/>
      <name val="TH SarabunPSK"/>
      <family val="2"/>
    </font>
    <font>
      <b/>
      <sz val="16"/>
      <color theme="1"/>
      <name val="TH SarabunPSK"/>
      <family val="2"/>
    </font>
    <font>
      <sz val="12"/>
      <color indexed="10"/>
      <name val="TH SarabunPSK"/>
      <family val="2"/>
    </font>
    <font>
      <sz val="14"/>
      <color theme="1"/>
      <name val="TH SarabunPSK"/>
      <family val="2"/>
    </font>
    <font>
      <sz val="11"/>
      <name val="Tahoma"/>
      <family val="2"/>
      <charset val="222"/>
      <scheme val="minor"/>
    </font>
    <font>
      <sz val="18"/>
      <name val="TH SarabunPSK"/>
      <family val="2"/>
    </font>
    <font>
      <sz val="18"/>
      <name val="Angsana New"/>
      <family val="1"/>
    </font>
    <font>
      <sz val="16"/>
      <name val="TH Sarabun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ahoma"/>
      <family val="2"/>
      <charset val="222"/>
      <scheme val="minor"/>
    </font>
    <font>
      <sz val="14"/>
      <name val="TH Sarabun New"/>
      <family val="2"/>
    </font>
    <font>
      <b/>
      <sz val="12"/>
      <name val="TH SarabunPSK"/>
      <family val="2"/>
    </font>
    <font>
      <b/>
      <sz val="12"/>
      <name val="TH Sarabun New"/>
      <family val="2"/>
    </font>
    <font>
      <sz val="11"/>
      <name val="TH SarabunPSK"/>
      <family val="2"/>
    </font>
    <font>
      <b/>
      <sz val="16"/>
      <name val="TH Sarabun New"/>
      <family val="2"/>
    </font>
    <font>
      <sz val="16"/>
      <name val="Tahoma"/>
      <family val="2"/>
      <charset val="222"/>
      <scheme val="minor"/>
    </font>
    <font>
      <sz val="14"/>
      <name val="Tahoma"/>
      <family val="2"/>
      <charset val="222"/>
      <scheme val="minor"/>
    </font>
    <font>
      <b/>
      <sz val="14"/>
      <name val="TH Sarabun New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sz val="12"/>
      <color rgb="FFFF0000"/>
      <name val="TH Sarabun New"/>
      <family val="2"/>
    </font>
    <font>
      <sz val="14"/>
      <color rgb="FFFF0000"/>
      <name val="TH SarabunPSK"/>
      <family val="2"/>
    </font>
    <font>
      <sz val="14"/>
      <color rgb="FFFF0000"/>
      <name val="Tahoma"/>
      <family val="2"/>
      <charset val="222"/>
      <scheme val="minor"/>
    </font>
    <font>
      <b/>
      <sz val="10"/>
      <name val="TH SarabunPSK"/>
      <family val="2"/>
    </font>
    <font>
      <b/>
      <sz val="11"/>
      <name val="TH SarabunPSK"/>
      <family val="2"/>
    </font>
    <font>
      <sz val="11"/>
      <color rgb="FF002060"/>
      <name val="Tahoma"/>
      <family val="2"/>
      <charset val="222"/>
      <scheme val="minor"/>
    </font>
    <font>
      <b/>
      <sz val="18"/>
      <color rgb="FF002060"/>
      <name val="TH SarabunPSK"/>
      <family val="2"/>
    </font>
    <font>
      <b/>
      <sz val="12"/>
      <color rgb="FF002060"/>
      <name val="TH SarabunPSK"/>
      <family val="2"/>
    </font>
    <font>
      <sz val="14"/>
      <color rgb="FF002060"/>
      <name val="TH SarabunPSK"/>
      <family val="2"/>
    </font>
    <font>
      <b/>
      <sz val="14"/>
      <color rgb="FF002060"/>
      <name val="TH SarabunPSK"/>
      <family val="2"/>
    </font>
    <font>
      <sz val="16"/>
      <color rgb="FF002060"/>
      <name val="TH SarabunPSK"/>
      <family val="2"/>
    </font>
    <font>
      <b/>
      <sz val="16"/>
      <color rgb="FF002060"/>
      <name val="TH SarabunPSK"/>
      <family val="2"/>
    </font>
    <font>
      <b/>
      <sz val="11"/>
      <color rgb="FF002060"/>
      <name val="Tahoma"/>
      <family val="2"/>
      <charset val="222"/>
      <scheme val="minor"/>
    </font>
    <font>
      <b/>
      <sz val="18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11">
    <xf numFmtId="0" fontId="0" fillId="0" borderId="0" xfId="0"/>
    <xf numFmtId="0" fontId="0" fillId="0" borderId="0" xfId="0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/>
    <xf numFmtId="2" fontId="0" fillId="0" borderId="0" xfId="0" applyNumberFormat="1"/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" fontId="7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4" fillId="0" borderId="0" xfId="0" applyFont="1" applyBorder="1"/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6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/>
    <xf numFmtId="0" fontId="7" fillId="0" borderId="2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7" fillId="2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12" fillId="0" borderId="0" xfId="0" applyFont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0" fillId="0" borderId="0" xfId="0" applyFont="1"/>
    <xf numFmtId="2" fontId="3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/>
    <xf numFmtId="0" fontId="14" fillId="0" borderId="1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/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horizontal="center" vertical="center"/>
    </xf>
    <xf numFmtId="16" fontId="8" fillId="0" borderId="3" xfId="0" applyNumberFormat="1" applyFont="1" applyBorder="1" applyAlignment="1">
      <alignment horizontal="center" vertical="center"/>
    </xf>
    <xf numFmtId="0" fontId="0" fillId="0" borderId="3" xfId="0" applyBorder="1"/>
    <xf numFmtId="2" fontId="3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4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9" fillId="0" borderId="1" xfId="0" applyFont="1" applyBorder="1"/>
    <xf numFmtId="0" fontId="11" fillId="0" borderId="0" xfId="0" applyFont="1" applyBorder="1"/>
    <xf numFmtId="0" fontId="29" fillId="0" borderId="0" xfId="0" applyFont="1" applyBorder="1"/>
    <xf numFmtId="0" fontId="11" fillId="0" borderId="0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1" fillId="0" borderId="0" xfId="0" applyFont="1" applyBorder="1" applyAlignment="1"/>
    <xf numFmtId="0" fontId="8" fillId="0" borderId="3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0" fontId="29" fillId="0" borderId="0" xfId="0" applyFont="1"/>
    <xf numFmtId="2" fontId="23" fillId="0" borderId="0" xfId="0" applyNumberFormat="1" applyFont="1"/>
    <xf numFmtId="0" fontId="23" fillId="0" borderId="0" xfId="0" applyFont="1" applyBorder="1"/>
    <xf numFmtId="0" fontId="11" fillId="0" borderId="0" xfId="0" applyFont="1" applyAlignment="1">
      <alignment vertical="center"/>
    </xf>
    <xf numFmtId="0" fontId="8" fillId="0" borderId="1" xfId="0" applyFont="1" applyBorder="1"/>
    <xf numFmtId="0" fontId="27" fillId="0" borderId="4" xfId="0" applyFont="1" applyBorder="1" applyAlignment="1">
      <alignment vertical="center"/>
    </xf>
    <xf numFmtId="2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3" fillId="0" borderId="1" xfId="0" applyFont="1" applyBorder="1"/>
    <xf numFmtId="0" fontId="27" fillId="0" borderId="1" xfId="0" applyFont="1" applyBorder="1"/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9" fillId="4" borderId="1" xfId="0" applyFont="1" applyFill="1" applyBorder="1"/>
    <xf numFmtId="0" fontId="31" fillId="0" borderId="6" xfId="0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2" fontId="27" fillId="4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2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/>
    <xf numFmtId="2" fontId="11" fillId="0" borderId="0" xfId="0" applyNumberFormat="1" applyFont="1" applyBorder="1"/>
    <xf numFmtId="0" fontId="0" fillId="4" borderId="0" xfId="0" applyFill="1"/>
    <xf numFmtId="0" fontId="31" fillId="4" borderId="1" xfId="0" applyFont="1" applyFill="1" applyBorder="1" applyAlignment="1">
      <alignment horizontal="center" vertical="center"/>
    </xf>
    <xf numFmtId="2" fontId="31" fillId="4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/>
    </xf>
    <xf numFmtId="2" fontId="31" fillId="4" borderId="1" xfId="0" applyNumberFormat="1" applyFont="1" applyFill="1" applyBorder="1"/>
    <xf numFmtId="0" fontId="31" fillId="4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2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29" xfId="0" applyFont="1" applyBorder="1" applyAlignment="1">
      <alignment horizontal="center"/>
    </xf>
    <xf numFmtId="0" fontId="31" fillId="0" borderId="3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23" fillId="0" borderId="12" xfId="0" applyFont="1" applyBorder="1"/>
    <xf numFmtId="0" fontId="23" fillId="0" borderId="13" xfId="0" applyFont="1" applyBorder="1"/>
    <xf numFmtId="0" fontId="8" fillId="0" borderId="13" xfId="0" applyFont="1" applyBorder="1" applyAlignment="1">
      <alignment vertical="center"/>
    </xf>
    <xf numFmtId="1" fontId="8" fillId="0" borderId="13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30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/>
    </xf>
    <xf numFmtId="0" fontId="27" fillId="0" borderId="29" xfId="0" applyFont="1" applyBorder="1" applyAlignment="1">
      <alignment horizontal="center" vertical="center"/>
    </xf>
    <xf numFmtId="0" fontId="27" fillId="0" borderId="29" xfId="0" applyFont="1" applyBorder="1"/>
    <xf numFmtId="0" fontId="27" fillId="0" borderId="3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12" xfId="0" applyNumberFormat="1" applyFont="1" applyBorder="1"/>
    <xf numFmtId="0" fontId="27" fillId="0" borderId="12" xfId="0" applyFont="1" applyBorder="1"/>
    <xf numFmtId="0" fontId="27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12" xfId="0" applyFont="1" applyBorder="1"/>
    <xf numFmtId="2" fontId="11" fillId="0" borderId="12" xfId="0" applyNumberFormat="1" applyFont="1" applyBorder="1"/>
    <xf numFmtId="0" fontId="29" fillId="0" borderId="12" xfId="0" applyFont="1" applyBorder="1"/>
    <xf numFmtId="0" fontId="11" fillId="0" borderId="13" xfId="0" applyFont="1" applyBorder="1" applyAlignment="1">
      <alignment horizontal="center"/>
    </xf>
    <xf numFmtId="1" fontId="34" fillId="0" borderId="29" xfId="0" applyNumberFormat="1" applyFont="1" applyBorder="1" applyAlignment="1">
      <alignment horizontal="center" vertical="center"/>
    </xf>
    <xf numFmtId="0" fontId="34" fillId="0" borderId="29" xfId="0" applyFont="1" applyBorder="1" applyAlignment="1">
      <alignment vertical="center"/>
    </xf>
    <xf numFmtId="1" fontId="34" fillId="0" borderId="30" xfId="0" applyNumberFormat="1" applyFont="1" applyBorder="1" applyAlignment="1">
      <alignment horizontal="center" vertical="center"/>
    </xf>
    <xf numFmtId="1" fontId="34" fillId="0" borderId="32" xfId="0" applyNumberFormat="1" applyFont="1" applyBorder="1" applyAlignment="1">
      <alignment horizontal="center" vertical="center"/>
    </xf>
    <xf numFmtId="2" fontId="34" fillId="0" borderId="32" xfId="0" applyNumberFormat="1" applyFont="1" applyBorder="1" applyAlignment="1">
      <alignment horizontal="center" vertical="center"/>
    </xf>
    <xf numFmtId="0" fontId="34" fillId="0" borderId="40" xfId="0" applyFont="1" applyBorder="1" applyAlignment="1"/>
    <xf numFmtId="0" fontId="34" fillId="0" borderId="26" xfId="0" applyFont="1" applyBorder="1" applyAlignment="1">
      <alignment horizontal="center"/>
    </xf>
    <xf numFmtId="0" fontId="29" fillId="0" borderId="3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1" fontId="27" fillId="4" borderId="29" xfId="0" applyNumberFormat="1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1" fontId="7" fillId="4" borderId="30" xfId="0" applyNumberFormat="1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2" fontId="27" fillId="4" borderId="32" xfId="0" applyNumberFormat="1" applyFont="1" applyFill="1" applyBorder="1" applyAlignment="1">
      <alignment horizontal="center" vertical="center"/>
    </xf>
    <xf numFmtId="2" fontId="27" fillId="4" borderId="12" xfId="0" applyNumberFormat="1" applyFont="1" applyFill="1" applyBorder="1" applyAlignment="1">
      <alignment vertical="center"/>
    </xf>
    <xf numFmtId="0" fontId="35" fillId="4" borderId="12" xfId="0" applyFont="1" applyFill="1" applyBorder="1"/>
    <xf numFmtId="0" fontId="35" fillId="0" borderId="12" xfId="0" applyFont="1" applyBorder="1"/>
    <xf numFmtId="0" fontId="35" fillId="0" borderId="13" xfId="0" applyFont="1" applyBorder="1"/>
    <xf numFmtId="0" fontId="8" fillId="4" borderId="31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31" fillId="4" borderId="31" xfId="0" applyFont="1" applyFill="1" applyBorder="1" applyAlignment="1">
      <alignment horizontal="center" vertical="center"/>
    </xf>
    <xf numFmtId="2" fontId="8" fillId="4" borderId="32" xfId="0" applyNumberFormat="1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29" fillId="4" borderId="32" xfId="0" applyFont="1" applyFill="1" applyBorder="1"/>
    <xf numFmtId="0" fontId="8" fillId="4" borderId="33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/>
    </xf>
    <xf numFmtId="187" fontId="23" fillId="0" borderId="0" xfId="0" applyNumberFormat="1" applyFont="1"/>
    <xf numFmtId="0" fontId="23" fillId="4" borderId="0" xfId="0" applyFont="1" applyFill="1"/>
    <xf numFmtId="2" fontId="31" fillId="4" borderId="3" xfId="0" applyNumberFormat="1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8" fillId="4" borderId="3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1" fontId="34" fillId="4" borderId="1" xfId="0" applyNumberFormat="1" applyFont="1" applyFill="1" applyBorder="1" applyAlignment="1">
      <alignment horizontal="center" vertical="center"/>
    </xf>
    <xf numFmtId="2" fontId="34" fillId="4" borderId="1" xfId="0" applyNumberFormat="1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4" borderId="12" xfId="0" applyFont="1" applyFill="1" applyBorder="1"/>
    <xf numFmtId="0" fontId="27" fillId="4" borderId="29" xfId="0" applyFont="1" applyFill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vertical="center"/>
    </xf>
    <xf numFmtId="0" fontId="30" fillId="0" borderId="0" xfId="0" applyFont="1" applyBorder="1"/>
    <xf numFmtId="2" fontId="30" fillId="0" borderId="0" xfId="0" applyNumberFormat="1" applyFont="1" applyBorder="1" applyAlignment="1">
      <alignment horizontal="center"/>
    </xf>
    <xf numFmtId="2" fontId="30" fillId="0" borderId="0" xfId="0" applyNumberFormat="1" applyFont="1" applyBorder="1"/>
    <xf numFmtId="0" fontId="28" fillId="0" borderId="0" xfId="0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36" fillId="0" borderId="0" xfId="0" applyNumberFormat="1" applyFont="1"/>
    <xf numFmtId="0" fontId="3" fillId="0" borderId="0" xfId="0" applyFont="1" applyBorder="1"/>
    <xf numFmtId="0" fontId="27" fillId="0" borderId="0" xfId="0" applyFont="1"/>
    <xf numFmtId="0" fontId="27" fillId="0" borderId="22" xfId="0" applyFont="1" applyBorder="1" applyAlignme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3" fillId="0" borderId="1" xfId="0" applyFont="1" applyBorder="1"/>
    <xf numFmtId="2" fontId="27" fillId="0" borderId="1" xfId="0" applyNumberFormat="1" applyFont="1" applyBorder="1" applyAlignment="1">
      <alignment horizontal="center"/>
    </xf>
    <xf numFmtId="0" fontId="33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0" xfId="0" applyFont="1"/>
    <xf numFmtId="0" fontId="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2" fontId="8" fillId="0" borderId="1" xfId="0" applyNumberFormat="1" applyFont="1" applyBorder="1"/>
    <xf numFmtId="0" fontId="31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2" fontId="27" fillId="0" borderId="0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2" fontId="11" fillId="4" borderId="1" xfId="0" applyNumberFormat="1" applyFont="1" applyFill="1" applyBorder="1"/>
    <xf numFmtId="0" fontId="7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23" fillId="3" borderId="0" xfId="0" applyFont="1" applyFill="1"/>
    <xf numFmtId="2" fontId="9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2" fontId="30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2" fontId="31" fillId="4" borderId="1" xfId="0" applyNumberFormat="1" applyFont="1" applyFill="1" applyBorder="1" applyAlignment="1">
      <alignment horizont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center" vertical="center"/>
    </xf>
    <xf numFmtId="2" fontId="27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9" fillId="4" borderId="0" xfId="0" applyFont="1" applyFill="1" applyBorder="1"/>
    <xf numFmtId="0" fontId="7" fillId="4" borderId="0" xfId="0" applyFont="1" applyFill="1" applyAlignment="1">
      <alignment vertical="center"/>
    </xf>
    <xf numFmtId="2" fontId="11" fillId="0" borderId="1" xfId="0" applyNumberFormat="1" applyFont="1" applyBorder="1"/>
    <xf numFmtId="2" fontId="29" fillId="0" borderId="1" xfId="0" applyNumberFormat="1" applyFont="1" applyBorder="1"/>
    <xf numFmtId="2" fontId="11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7" fillId="0" borderId="5" xfId="0" applyNumberFormat="1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7" fillId="0" borderId="42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0" fontId="29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2" fontId="11" fillId="4" borderId="0" xfId="0" applyNumberFormat="1" applyFont="1" applyFill="1" applyBorder="1" applyAlignment="1">
      <alignment horizontal="center"/>
    </xf>
    <xf numFmtId="0" fontId="31" fillId="4" borderId="22" xfId="0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2" fontId="27" fillId="4" borderId="21" xfId="0" applyNumberFormat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2" fontId="37" fillId="4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vertical="center"/>
    </xf>
    <xf numFmtId="0" fontId="31" fillId="0" borderId="4" xfId="0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0" fontId="8" fillId="4" borderId="36" xfId="0" applyFont="1" applyFill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/>
    </xf>
    <xf numFmtId="0" fontId="3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/>
    </xf>
    <xf numFmtId="0" fontId="31" fillId="4" borderId="45" xfId="0" applyFont="1" applyFill="1" applyBorder="1" applyAlignment="1">
      <alignment vertical="top"/>
    </xf>
    <xf numFmtId="0" fontId="31" fillId="4" borderId="4" xfId="0" applyFont="1" applyFill="1" applyBorder="1" applyAlignment="1">
      <alignment vertical="top"/>
    </xf>
    <xf numFmtId="2" fontId="27" fillId="4" borderId="0" xfId="0" applyNumberFormat="1" applyFont="1" applyFill="1" applyBorder="1" applyAlignment="1">
      <alignment vertical="center"/>
    </xf>
    <xf numFmtId="0" fontId="35" fillId="4" borderId="0" xfId="0" applyFont="1" applyFill="1" applyBorder="1"/>
    <xf numFmtId="0" fontId="35" fillId="0" borderId="0" xfId="0" applyFont="1" applyBorder="1"/>
    <xf numFmtId="0" fontId="11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1" fillId="4" borderId="1" xfId="0" applyFont="1" applyFill="1" applyBorder="1" applyAlignment="1">
      <alignment vertical="top"/>
    </xf>
    <xf numFmtId="2" fontId="27" fillId="4" borderId="46" xfId="0" applyNumberFormat="1" applyFont="1" applyFill="1" applyBorder="1" applyAlignment="1">
      <alignment vertical="center"/>
    </xf>
    <xf numFmtId="0" fontId="27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vertical="center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2" fontId="28" fillId="0" borderId="0" xfId="0" applyNumberFormat="1" applyFont="1" applyAlignment="1">
      <alignment vertical="center"/>
    </xf>
    <xf numFmtId="0" fontId="31" fillId="4" borderId="27" xfId="0" applyFont="1" applyFill="1" applyBorder="1" applyAlignment="1">
      <alignment vertical="top"/>
    </xf>
    <xf numFmtId="0" fontId="31" fillId="4" borderId="43" xfId="0" applyFont="1" applyFill="1" applyBorder="1" applyAlignment="1">
      <alignment vertical="top"/>
    </xf>
    <xf numFmtId="0" fontId="31" fillId="4" borderId="24" xfId="0" applyFont="1" applyFill="1" applyBorder="1" applyAlignment="1">
      <alignment vertical="top"/>
    </xf>
    <xf numFmtId="0" fontId="31" fillId="4" borderId="4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2" fontId="34" fillId="0" borderId="0" xfId="0" applyNumberFormat="1" applyFont="1" applyBorder="1"/>
    <xf numFmtId="0" fontId="31" fillId="0" borderId="0" xfId="0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1" fillId="0" borderId="1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/>
    </xf>
    <xf numFmtId="2" fontId="31" fillId="4" borderId="5" xfId="0" applyNumberFormat="1" applyFont="1" applyFill="1" applyBorder="1" applyAlignment="1">
      <alignment horizontal="center"/>
    </xf>
    <xf numFmtId="2" fontId="27" fillId="4" borderId="14" xfId="0" applyNumberFormat="1" applyFont="1" applyFill="1" applyBorder="1" applyAlignment="1">
      <alignment horizontal="center" vertical="center"/>
    </xf>
    <xf numFmtId="1" fontId="8" fillId="0" borderId="37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vertical="top"/>
    </xf>
    <xf numFmtId="0" fontId="31" fillId="0" borderId="31" xfId="0" applyFont="1" applyBorder="1" applyAlignment="1">
      <alignment vertical="top"/>
    </xf>
    <xf numFmtId="0" fontId="31" fillId="0" borderId="33" xfId="0" applyFont="1" applyBorder="1" applyAlignment="1">
      <alignment vertical="top"/>
    </xf>
    <xf numFmtId="0" fontId="31" fillId="0" borderId="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/>
    </xf>
    <xf numFmtId="0" fontId="23" fillId="0" borderId="0" xfId="0" applyFont="1" applyBorder="1" applyAlignment="1"/>
    <xf numFmtId="0" fontId="8" fillId="0" borderId="48" xfId="0" applyFont="1" applyBorder="1" applyAlignment="1">
      <alignment horizontal="center" vertical="center"/>
    </xf>
    <xf numFmtId="0" fontId="31" fillId="0" borderId="6" xfId="0" applyFont="1" applyBorder="1" applyAlignment="1">
      <alignment vertical="top"/>
    </xf>
    <xf numFmtId="0" fontId="23" fillId="0" borderId="18" xfId="0" applyFont="1" applyBorder="1" applyAlignment="1"/>
    <xf numFmtId="0" fontId="31" fillId="0" borderId="4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8" fillId="0" borderId="47" xfId="0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31" fillId="0" borderId="48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1" fillId="4" borderId="23" xfId="0" applyFont="1" applyFill="1" applyBorder="1" applyAlignment="1">
      <alignment vertical="top"/>
    </xf>
    <xf numFmtId="1" fontId="27" fillId="4" borderId="2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/>
    </xf>
    <xf numFmtId="1" fontId="7" fillId="4" borderId="38" xfId="0" applyNumberFormat="1" applyFont="1" applyFill="1" applyBorder="1" applyAlignment="1">
      <alignment horizontal="center"/>
    </xf>
    <xf numFmtId="2" fontId="27" fillId="0" borderId="4" xfId="0" applyNumberFormat="1" applyFont="1" applyBorder="1" applyAlignment="1">
      <alignment vertical="center"/>
    </xf>
    <xf numFmtId="2" fontId="27" fillId="0" borderId="5" xfId="0" applyNumberFormat="1" applyFont="1" applyBorder="1" applyAlignment="1">
      <alignment vertical="center"/>
    </xf>
    <xf numFmtId="2" fontId="27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2" fillId="0" borderId="0" xfId="0" applyFont="1"/>
    <xf numFmtId="2" fontId="37" fillId="4" borderId="0" xfId="0" applyNumberFormat="1" applyFont="1" applyFill="1" applyBorder="1" applyAlignment="1">
      <alignment horizontal="center" vertical="center"/>
    </xf>
    <xf numFmtId="2" fontId="34" fillId="4" borderId="0" xfId="0" applyNumberFormat="1" applyFont="1" applyFill="1" applyBorder="1" applyAlignment="1">
      <alignment horizontal="center" vertical="center"/>
    </xf>
    <xf numFmtId="2" fontId="34" fillId="4" borderId="0" xfId="0" applyNumberFormat="1" applyFont="1" applyFill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2" fontId="28" fillId="0" borderId="0" xfId="0" applyNumberFormat="1" applyFont="1" applyBorder="1" applyAlignment="1">
      <alignment vertical="center"/>
    </xf>
    <xf numFmtId="0" fontId="38" fillId="0" borderId="0" xfId="0" applyFont="1" applyAlignment="1"/>
    <xf numFmtId="0" fontId="3" fillId="0" borderId="0" xfId="0" applyFont="1" applyAlignment="1">
      <alignment horizontal="center"/>
    </xf>
    <xf numFmtId="0" fontId="40" fillId="0" borderId="0" xfId="0" applyFont="1"/>
    <xf numFmtId="0" fontId="11" fillId="0" borderId="23" xfId="0" applyFont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0" fillId="0" borderId="22" xfId="0" applyFont="1" applyBorder="1" applyAlignment="1">
      <alignment vertical="center"/>
    </xf>
    <xf numFmtId="2" fontId="8" fillId="4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23" fillId="4" borderId="0" xfId="0" applyNumberFormat="1" applyFont="1" applyFill="1"/>
    <xf numFmtId="187" fontId="23" fillId="4" borderId="0" xfId="0" applyNumberFormat="1" applyFont="1" applyFill="1"/>
    <xf numFmtId="0" fontId="8" fillId="3" borderId="6" xfId="0" applyFont="1" applyFill="1" applyBorder="1" applyAlignment="1">
      <alignment horizontal="center" vertical="center"/>
    </xf>
    <xf numFmtId="187" fontId="29" fillId="0" borderId="0" xfId="0" applyNumberFormat="1" applyFont="1"/>
    <xf numFmtId="2" fontId="29" fillId="0" borderId="0" xfId="0" applyNumberFormat="1" applyFont="1"/>
    <xf numFmtId="2" fontId="23" fillId="0" borderId="0" xfId="0" applyNumberFormat="1" applyFont="1" applyBorder="1"/>
    <xf numFmtId="2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0" fillId="4" borderId="0" xfId="0" applyNumberFormat="1" applyFill="1"/>
    <xf numFmtId="0" fontId="31" fillId="4" borderId="0" xfId="0" applyFont="1" applyFill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41" fillId="0" borderId="0" xfId="0" applyFont="1" applyBorder="1" applyAlignment="1"/>
    <xf numFmtId="0" fontId="41" fillId="0" borderId="0" xfId="0" applyFont="1" applyBorder="1" applyAlignment="1">
      <alignment horizontal="center"/>
    </xf>
    <xf numFmtId="0" fontId="42" fillId="0" borderId="0" xfId="0" applyFont="1" applyAlignment="1">
      <alignment vertical="center"/>
    </xf>
    <xf numFmtId="2" fontId="42" fillId="0" borderId="0" xfId="0" applyNumberFormat="1" applyFont="1" applyAlignment="1">
      <alignment vertical="center"/>
    </xf>
    <xf numFmtId="0" fontId="43" fillId="0" borderId="0" xfId="0" applyFont="1"/>
    <xf numFmtId="0" fontId="18" fillId="0" borderId="31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/>
    </xf>
    <xf numFmtId="187" fontId="7" fillId="0" borderId="0" xfId="0" applyNumberFormat="1" applyFont="1" applyAlignment="1">
      <alignment vertical="center"/>
    </xf>
    <xf numFmtId="0" fontId="7" fillId="4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28" fillId="4" borderId="27" xfId="0" applyFont="1" applyFill="1" applyBorder="1" applyAlignment="1">
      <alignment vertical="center"/>
    </xf>
    <xf numFmtId="0" fontId="31" fillId="4" borderId="43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27" fillId="4" borderId="48" xfId="0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vertical="center"/>
    </xf>
    <xf numFmtId="0" fontId="27" fillId="4" borderId="31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0" fillId="4" borderId="0" xfId="0" applyFill="1" applyBorder="1"/>
    <xf numFmtId="2" fontId="0" fillId="4" borderId="0" xfId="0" applyNumberFormat="1" applyFill="1" applyBorder="1"/>
    <xf numFmtId="0" fontId="44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26" xfId="0" applyFont="1" applyFill="1" applyBorder="1" applyAlignment="1">
      <alignment vertical="center"/>
    </xf>
    <xf numFmtId="0" fontId="45" fillId="4" borderId="31" xfId="0" applyFont="1" applyFill="1" applyBorder="1" applyAlignment="1">
      <alignment vertical="center"/>
    </xf>
    <xf numFmtId="0" fontId="27" fillId="4" borderId="31" xfId="0" applyFont="1" applyFill="1" applyBorder="1" applyAlignment="1">
      <alignment vertical="center"/>
    </xf>
    <xf numFmtId="0" fontId="27" fillId="4" borderId="33" xfId="0" applyFont="1" applyFill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45" fillId="4" borderId="35" xfId="0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1" fillId="0" borderId="38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3" fillId="0" borderId="32" xfId="0" applyFont="1" applyBorder="1"/>
    <xf numFmtId="0" fontId="12" fillId="0" borderId="13" xfId="0" applyFont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4" borderId="6" xfId="0" applyFont="1" applyFill="1" applyBorder="1" applyAlignment="1">
      <alignment vertical="top"/>
    </xf>
    <xf numFmtId="0" fontId="31" fillId="4" borderId="48" xfId="0" applyFont="1" applyFill="1" applyBorder="1" applyAlignment="1">
      <alignment vertical="top"/>
    </xf>
    <xf numFmtId="0" fontId="31" fillId="4" borderId="28" xfId="0" applyFont="1" applyFill="1" applyBorder="1" applyAlignment="1">
      <alignment vertical="top"/>
    </xf>
    <xf numFmtId="0" fontId="23" fillId="4" borderId="0" xfId="0" applyFont="1" applyFill="1" applyBorder="1"/>
    <xf numFmtId="0" fontId="7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" xfId="0" applyFont="1" applyBorder="1" applyAlignment="1"/>
    <xf numFmtId="0" fontId="7" fillId="0" borderId="17" xfId="0" applyFont="1" applyBorder="1" applyAlignment="1">
      <alignment vertical="center"/>
    </xf>
    <xf numFmtId="0" fontId="11" fillId="0" borderId="17" xfId="0" applyFont="1" applyBorder="1" applyAlignment="1"/>
    <xf numFmtId="0" fontId="11" fillId="0" borderId="56" xfId="0" applyFont="1" applyBorder="1" applyAlignment="1">
      <alignment horizontal="center"/>
    </xf>
    <xf numFmtId="2" fontId="34" fillId="0" borderId="0" xfId="0" applyNumberFormat="1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11" fillId="0" borderId="1" xfId="0" applyFont="1" applyBorder="1"/>
    <xf numFmtId="0" fontId="29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47" fillId="0" borderId="0" xfId="0" applyFont="1" applyBorder="1"/>
    <xf numFmtId="0" fontId="47" fillId="0" borderId="0" xfId="0" applyFont="1" applyAlignment="1"/>
    <xf numFmtId="0" fontId="46" fillId="0" borderId="0" xfId="0" applyFont="1" applyBorder="1"/>
    <xf numFmtId="0" fontId="48" fillId="5" borderId="2" xfId="0" applyFont="1" applyFill="1" applyBorder="1" applyAlignment="1">
      <alignment horizontal="center"/>
    </xf>
    <xf numFmtId="0" fontId="48" fillId="5" borderId="23" xfId="0" applyFont="1" applyFill="1" applyBorder="1" applyAlignment="1">
      <alignment horizontal="center"/>
    </xf>
    <xf numFmtId="0" fontId="48" fillId="5" borderId="15" xfId="0" applyFont="1" applyFill="1" applyBorder="1" applyAlignment="1">
      <alignment horizontal="center"/>
    </xf>
    <xf numFmtId="0" fontId="48" fillId="5" borderId="52" xfId="0" applyFont="1" applyFill="1" applyBorder="1" applyAlignment="1">
      <alignment horizontal="center"/>
    </xf>
    <xf numFmtId="0" fontId="48" fillId="5" borderId="53" xfId="0" applyFont="1" applyFill="1" applyBorder="1" applyAlignment="1">
      <alignment horizontal="center"/>
    </xf>
    <xf numFmtId="0" fontId="48" fillId="5" borderId="3" xfId="0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1" xfId="0" applyFont="1" applyBorder="1" applyAlignment="1">
      <alignment horizontal="left"/>
    </xf>
    <xf numFmtId="0" fontId="50" fillId="0" borderId="1" xfId="0" applyFont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/>
    </xf>
    <xf numFmtId="0" fontId="49" fillId="0" borderId="1" xfId="0" applyFont="1" applyFill="1" applyBorder="1" applyAlignment="1">
      <alignment horizontal="left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horizontal="left"/>
    </xf>
    <xf numFmtId="2" fontId="52" fillId="0" borderId="1" xfId="0" applyNumberFormat="1" applyFont="1" applyBorder="1" applyAlignment="1">
      <alignment horizontal="center"/>
    </xf>
    <xf numFmtId="2" fontId="51" fillId="0" borderId="1" xfId="0" applyNumberFormat="1" applyFont="1" applyBorder="1" applyAlignment="1">
      <alignment horizontal="center"/>
    </xf>
    <xf numFmtId="0" fontId="51" fillId="0" borderId="1" xfId="0" applyFont="1" applyFill="1" applyBorder="1" applyAlignment="1">
      <alignment horizontal="left"/>
    </xf>
    <xf numFmtId="0" fontId="52" fillId="5" borderId="2" xfId="0" applyFont="1" applyFill="1" applyBorder="1" applyAlignment="1">
      <alignment horizontal="center"/>
    </xf>
    <xf numFmtId="0" fontId="52" fillId="5" borderId="23" xfId="0" applyFont="1" applyFill="1" applyBorder="1" applyAlignment="1">
      <alignment horizontal="center"/>
    </xf>
    <xf numFmtId="0" fontId="50" fillId="5" borderId="2" xfId="0" applyFont="1" applyFill="1" applyBorder="1" applyAlignment="1">
      <alignment horizontal="center"/>
    </xf>
    <xf numFmtId="0" fontId="52" fillId="5" borderId="15" xfId="0" applyFont="1" applyFill="1" applyBorder="1" applyAlignment="1">
      <alignment horizontal="center"/>
    </xf>
    <xf numFmtId="0" fontId="52" fillId="5" borderId="52" xfId="0" applyFont="1" applyFill="1" applyBorder="1" applyAlignment="1">
      <alignment horizontal="center"/>
    </xf>
    <xf numFmtId="0" fontId="53" fillId="5" borderId="52" xfId="0" applyFont="1" applyFill="1" applyBorder="1"/>
    <xf numFmtId="0" fontId="53" fillId="5" borderId="0" xfId="0" applyFont="1" applyFill="1" applyBorder="1"/>
    <xf numFmtId="0" fontId="50" fillId="5" borderId="15" xfId="0" applyFont="1" applyFill="1" applyBorder="1" applyAlignment="1"/>
    <xf numFmtId="0" fontId="48" fillId="0" borderId="0" xfId="0" applyFont="1" applyBorder="1"/>
    <xf numFmtId="0" fontId="52" fillId="5" borderId="3" xfId="0" applyFont="1" applyFill="1" applyBorder="1" applyAlignment="1">
      <alignment horizontal="center"/>
    </xf>
    <xf numFmtId="0" fontId="52" fillId="5" borderId="16" xfId="0" applyFont="1" applyFill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2" fillId="0" borderId="54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46" fillId="0" borderId="53" xfId="0" applyFont="1" applyBorder="1"/>
    <xf numFmtId="0" fontId="46" fillId="0" borderId="1" xfId="0" applyFont="1" applyBorder="1"/>
    <xf numFmtId="0" fontId="52" fillId="0" borderId="1" xfId="0" applyFont="1" applyBorder="1" applyAlignment="1">
      <alignment horizontal="center"/>
    </xf>
    <xf numFmtId="2" fontId="5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top"/>
    </xf>
    <xf numFmtId="0" fontId="31" fillId="4" borderId="47" xfId="0" applyFont="1" applyFill="1" applyBorder="1" applyAlignment="1">
      <alignment horizontal="center" vertical="top"/>
    </xf>
    <xf numFmtId="0" fontId="31" fillId="4" borderId="35" xfId="0" applyFont="1" applyFill="1" applyBorder="1" applyAlignment="1">
      <alignment horizontal="center" vertical="top"/>
    </xf>
    <xf numFmtId="0" fontId="31" fillId="4" borderId="3" xfId="0" applyFont="1" applyFill="1" applyBorder="1" applyAlignment="1">
      <alignment horizontal="center" vertical="top"/>
    </xf>
    <xf numFmtId="0" fontId="31" fillId="4" borderId="33" xfId="0" applyFont="1" applyFill="1" applyBorder="1" applyAlignment="1">
      <alignment horizontal="center" vertical="top"/>
    </xf>
    <xf numFmtId="0" fontId="31" fillId="4" borderId="12" xfId="0" applyFont="1" applyFill="1" applyBorder="1" applyAlignment="1">
      <alignment horizontal="center" vertical="top"/>
    </xf>
    <xf numFmtId="0" fontId="31" fillId="0" borderId="27" xfId="0" applyFont="1" applyBorder="1" applyAlignment="1">
      <alignment horizontal="center" vertical="top"/>
    </xf>
    <xf numFmtId="0" fontId="31" fillId="0" borderId="28" xfId="0" applyFont="1" applyBorder="1" applyAlignment="1">
      <alignment horizontal="center" vertical="top"/>
    </xf>
    <xf numFmtId="0" fontId="31" fillId="0" borderId="31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31" fillId="0" borderId="33" xfId="0" applyFont="1" applyBorder="1" applyAlignment="1">
      <alignment horizontal="center" vertical="top"/>
    </xf>
    <xf numFmtId="0" fontId="31" fillId="0" borderId="12" xfId="0" applyFont="1" applyBorder="1" applyAlignment="1">
      <alignment horizontal="center" vertical="top"/>
    </xf>
    <xf numFmtId="0" fontId="31" fillId="0" borderId="48" xfId="0" applyFont="1" applyBorder="1" applyAlignment="1">
      <alignment horizontal="center" vertical="top"/>
    </xf>
    <xf numFmtId="0" fontId="31" fillId="0" borderId="9" xfId="0" applyFont="1" applyBorder="1" applyAlignment="1">
      <alignment horizontal="center" vertical="top"/>
    </xf>
    <xf numFmtId="0" fontId="31" fillId="0" borderId="6" xfId="0" applyFont="1" applyBorder="1" applyAlignment="1">
      <alignment horizontal="center" vertical="top"/>
    </xf>
    <xf numFmtId="0" fontId="31" fillId="4" borderId="9" xfId="0" applyFont="1" applyFill="1" applyBorder="1" applyAlignment="1">
      <alignment horizontal="center" vertical="top"/>
    </xf>
    <xf numFmtId="0" fontId="31" fillId="4" borderId="28" xfId="0" applyFont="1" applyFill="1" applyBorder="1" applyAlignment="1">
      <alignment horizontal="center" vertical="top"/>
    </xf>
    <xf numFmtId="0" fontId="31" fillId="4" borderId="6" xfId="0" applyFont="1" applyFill="1" applyBorder="1" applyAlignment="1">
      <alignment horizontal="center" vertical="top"/>
    </xf>
    <xf numFmtId="0" fontId="31" fillId="4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31" fillId="4" borderId="48" xfId="0" applyFont="1" applyFill="1" applyBorder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/>
    </xf>
    <xf numFmtId="2" fontId="27" fillId="0" borderId="5" xfId="0" applyNumberFormat="1" applyFont="1" applyBorder="1" applyAlignment="1">
      <alignment horizontal="center" vertical="center"/>
    </xf>
    <xf numFmtId="2" fontId="27" fillId="0" borderId="6" xfId="0" applyNumberFormat="1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2" fontId="27" fillId="4" borderId="4" xfId="0" applyNumberFormat="1" applyFont="1" applyFill="1" applyBorder="1" applyAlignment="1">
      <alignment horizontal="center" vertical="center"/>
    </xf>
    <xf numFmtId="2" fontId="27" fillId="4" borderId="5" xfId="0" applyNumberFormat="1" applyFont="1" applyFill="1" applyBorder="1" applyAlignment="1">
      <alignment horizontal="center" vertical="center"/>
    </xf>
    <xf numFmtId="2" fontId="27" fillId="4" borderId="6" xfId="0" applyNumberFormat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2" fontId="27" fillId="4" borderId="44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8" fillId="5" borderId="16" xfId="0" applyFont="1" applyFill="1" applyBorder="1" applyAlignment="1">
      <alignment horizontal="center"/>
    </xf>
    <xf numFmtId="0" fontId="48" fillId="5" borderId="22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50" fillId="5" borderId="23" xfId="0" applyFont="1" applyFill="1" applyBorder="1" applyAlignment="1">
      <alignment horizontal="center"/>
    </xf>
    <xf numFmtId="0" fontId="50" fillId="5" borderId="14" xfId="0" applyFont="1" applyFill="1" applyBorder="1" applyAlignment="1">
      <alignment horizontal="center"/>
    </xf>
    <xf numFmtId="0" fontId="48" fillId="5" borderId="23" xfId="0" applyFont="1" applyFill="1" applyBorder="1" applyAlignment="1">
      <alignment horizontal="center"/>
    </xf>
    <xf numFmtId="0" fontId="48" fillId="5" borderId="14" xfId="0" applyFont="1" applyFill="1" applyBorder="1" applyAlignment="1">
      <alignment horizontal="center"/>
    </xf>
    <xf numFmtId="0" fontId="48" fillId="5" borderId="21" xfId="0" applyFont="1" applyFill="1" applyBorder="1" applyAlignment="1">
      <alignment horizontal="center"/>
    </xf>
    <xf numFmtId="0" fontId="48" fillId="5" borderId="20" xfId="0" applyFont="1" applyFill="1" applyBorder="1" applyAlignment="1">
      <alignment horizontal="center"/>
    </xf>
    <xf numFmtId="0" fontId="48" fillId="5" borderId="4" xfId="0" applyFont="1" applyFill="1" applyBorder="1" applyAlignment="1">
      <alignment horizontal="center"/>
    </xf>
    <xf numFmtId="0" fontId="48" fillId="5" borderId="5" xfId="0" applyFont="1" applyFill="1" applyBorder="1" applyAlignment="1">
      <alignment horizontal="center"/>
    </xf>
    <xf numFmtId="0" fontId="48" fillId="5" borderId="6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2">
    <cellStyle name="Normal" xfId="0" builtinId="0"/>
    <cellStyle name="ปกติ_ผลสัมทธิ์แยก ม,355-5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ภาคเรียนที่ 1</c:v>
          </c:tx>
          <c:invertIfNegative val="0"/>
          <c:cat>
            <c:strRef>
              <c:f>สรุปกลุ่มสาระฯ58!$AE$7:$AE$15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สรุปกลุ่มสาระฯ58!$AF$7:$AF$15</c:f>
              <c:numCache>
                <c:formatCode>General</c:formatCode>
                <c:ptCount val="9"/>
                <c:pt idx="0">
                  <c:v>45.32</c:v>
                </c:pt>
                <c:pt idx="1">
                  <c:v>44.69</c:v>
                </c:pt>
                <c:pt idx="2">
                  <c:v>35.590000000000003</c:v>
                </c:pt>
                <c:pt idx="3">
                  <c:v>25.65</c:v>
                </c:pt>
                <c:pt idx="4">
                  <c:v>65.709999999999994</c:v>
                </c:pt>
                <c:pt idx="5">
                  <c:v>45.24</c:v>
                </c:pt>
                <c:pt idx="6">
                  <c:v>55.1</c:v>
                </c:pt>
                <c:pt idx="7">
                  <c:v>91.03</c:v>
                </c:pt>
                <c:pt idx="8" formatCode="0.00">
                  <c:v>51.041249999999991</c:v>
                </c:pt>
              </c:numCache>
            </c:numRef>
          </c:val>
        </c:ser>
        <c:ser>
          <c:idx val="1"/>
          <c:order val="1"/>
          <c:tx>
            <c:v>ภาคเรียนที่ 2</c:v>
          </c:tx>
          <c:invertIfNegative val="0"/>
          <c:cat>
            <c:strRef>
              <c:f>สรุปกลุ่มสาระฯ58!$AE$7:$AE$15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สรุปกลุ่มสาระฯ58!$AG$7:$AG$15</c:f>
              <c:numCache>
                <c:formatCode>General</c:formatCode>
                <c:ptCount val="9"/>
                <c:pt idx="0">
                  <c:v>61.02</c:v>
                </c:pt>
                <c:pt idx="1">
                  <c:v>53.05</c:v>
                </c:pt>
                <c:pt idx="2">
                  <c:v>28.39</c:v>
                </c:pt>
                <c:pt idx="3">
                  <c:v>30.23</c:v>
                </c:pt>
                <c:pt idx="4">
                  <c:v>61.33</c:v>
                </c:pt>
                <c:pt idx="5">
                  <c:v>54.98</c:v>
                </c:pt>
                <c:pt idx="6">
                  <c:v>58.86</c:v>
                </c:pt>
                <c:pt idx="7">
                  <c:v>80.75</c:v>
                </c:pt>
                <c:pt idx="8" formatCode="0.00">
                  <c:v>53.576250000000002</c:v>
                </c:pt>
              </c:numCache>
            </c:numRef>
          </c:val>
        </c:ser>
        <c:ser>
          <c:idx val="2"/>
          <c:order val="2"/>
          <c:tx>
            <c:v>เฉลี่ย</c:v>
          </c:tx>
          <c:invertIfNegative val="0"/>
          <c:cat>
            <c:strRef>
              <c:f>สรุปกลุ่มสาระฯ58!$AE$7:$AE$15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สรุปกลุ่มสาระฯ58!$AH$7:$AH$15</c:f>
              <c:numCache>
                <c:formatCode>General</c:formatCode>
                <c:ptCount val="9"/>
                <c:pt idx="0">
                  <c:v>15.700000000000003</c:v>
                </c:pt>
                <c:pt idx="1">
                  <c:v>8.36</c:v>
                </c:pt>
                <c:pt idx="2">
                  <c:v>-7.2000000000000028</c:v>
                </c:pt>
                <c:pt idx="3">
                  <c:v>4.5800000000000018</c:v>
                </c:pt>
                <c:pt idx="4">
                  <c:v>-4.3799999999999955</c:v>
                </c:pt>
                <c:pt idx="5">
                  <c:v>9.7399999999999949</c:v>
                </c:pt>
                <c:pt idx="6">
                  <c:v>3.759999999999998</c:v>
                </c:pt>
                <c:pt idx="7">
                  <c:v>-10.280000000000001</c:v>
                </c:pt>
                <c:pt idx="8" formatCode="0.00">
                  <c:v>2.5349999999999997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46496"/>
        <c:axId val="96348032"/>
      </c:barChart>
      <c:catAx>
        <c:axId val="9634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96348032"/>
        <c:crosses val="autoZero"/>
        <c:auto val="1"/>
        <c:lblAlgn val="ctr"/>
        <c:lblOffset val="100"/>
        <c:noMultiLvlLbl val="0"/>
      </c:catAx>
      <c:valAx>
        <c:axId val="9634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4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ภาคเรียนที่ 1</c:v>
          </c:tx>
          <c:invertIfNegative val="0"/>
          <c:cat>
            <c:strRef>
              <c:f>สรุปกลุ่มสาระฯ58!$AE$36:$AE$44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สรุปกลุ่มสาระฯ58!$AF$36:$AF$44</c:f>
              <c:numCache>
                <c:formatCode>General</c:formatCode>
                <c:ptCount val="9"/>
                <c:pt idx="0">
                  <c:v>4.68</c:v>
                </c:pt>
                <c:pt idx="1">
                  <c:v>15.56</c:v>
                </c:pt>
                <c:pt idx="2">
                  <c:v>8.5399999999999991</c:v>
                </c:pt>
                <c:pt idx="3">
                  <c:v>14.95</c:v>
                </c:pt>
                <c:pt idx="4">
                  <c:v>5.1100000000000003</c:v>
                </c:pt>
                <c:pt idx="5">
                  <c:v>2.5499999999999998</c:v>
                </c:pt>
                <c:pt idx="6">
                  <c:v>3.93</c:v>
                </c:pt>
                <c:pt idx="7">
                  <c:v>1.07</c:v>
                </c:pt>
                <c:pt idx="8" formatCode="0.00">
                  <c:v>7.0487500000000001</c:v>
                </c:pt>
              </c:numCache>
            </c:numRef>
          </c:val>
        </c:ser>
        <c:ser>
          <c:idx val="1"/>
          <c:order val="1"/>
          <c:tx>
            <c:v>ภาคเรียนที่  2</c:v>
          </c:tx>
          <c:invertIfNegative val="0"/>
          <c:cat>
            <c:strRef>
              <c:f>สรุปกลุ่มสาระฯ58!$AE$36:$AE$44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สรุปกลุ่มสาระฯ58!$AG$36:$AG$44</c:f>
              <c:numCache>
                <c:formatCode>General</c:formatCode>
                <c:ptCount val="9"/>
                <c:pt idx="0">
                  <c:v>3.95</c:v>
                </c:pt>
                <c:pt idx="1">
                  <c:v>7.04</c:v>
                </c:pt>
                <c:pt idx="2">
                  <c:v>7.93</c:v>
                </c:pt>
                <c:pt idx="3">
                  <c:v>12.53</c:v>
                </c:pt>
                <c:pt idx="4">
                  <c:v>4.83</c:v>
                </c:pt>
                <c:pt idx="5">
                  <c:v>2.73</c:v>
                </c:pt>
                <c:pt idx="6">
                  <c:v>8.6999999999999993</c:v>
                </c:pt>
                <c:pt idx="7">
                  <c:v>1.5</c:v>
                </c:pt>
                <c:pt idx="8" formatCode="0.00">
                  <c:v>6.1512500000000001</c:v>
                </c:pt>
              </c:numCache>
            </c:numRef>
          </c:val>
        </c:ser>
        <c:ser>
          <c:idx val="2"/>
          <c:order val="2"/>
          <c:tx>
            <c:v>ภาพรวม</c:v>
          </c:tx>
          <c:invertIfNegative val="0"/>
          <c:cat>
            <c:strRef>
              <c:f>สรุปกลุ่มสาระฯ58!$AE$36:$AE$44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สรุปกลุ่มสาระฯ58!$AH$36:$AH$44</c:f>
              <c:numCache>
                <c:formatCode>General</c:formatCode>
                <c:ptCount val="9"/>
                <c:pt idx="0">
                  <c:v>-0.72999999999999954</c:v>
                </c:pt>
                <c:pt idx="1">
                  <c:v>-8.52</c:v>
                </c:pt>
                <c:pt idx="2">
                  <c:v>-0.60999999999999943</c:v>
                </c:pt>
                <c:pt idx="3">
                  <c:v>-2.42</c:v>
                </c:pt>
                <c:pt idx="4">
                  <c:v>-0.28000000000000025</c:v>
                </c:pt>
                <c:pt idx="5">
                  <c:v>0.18000000000000016</c:v>
                </c:pt>
                <c:pt idx="6">
                  <c:v>4.7699999999999996</c:v>
                </c:pt>
                <c:pt idx="7">
                  <c:v>0.42999999999999994</c:v>
                </c:pt>
                <c:pt idx="8" formatCode="0.00">
                  <c:v>-0.89749999999999996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86048"/>
        <c:axId val="96391936"/>
      </c:barChart>
      <c:catAx>
        <c:axId val="9638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96391936"/>
        <c:crosses val="autoZero"/>
        <c:auto val="1"/>
        <c:lblAlgn val="ctr"/>
        <c:lblOffset val="100"/>
        <c:noMultiLvlLbl val="0"/>
      </c:catAx>
      <c:valAx>
        <c:axId val="9639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8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ภาคเรียนที่ 1</c:v>
          </c:tx>
          <c:invertIfNegative val="0"/>
          <c:cat>
            <c:strRef>
              <c:f>สรุปกลุ่มสาระฯ58!$AE$70:$AE$78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สรุปกลุ่มสาระฯ58!$AF$70:$AF$78</c:f>
              <c:numCache>
                <c:formatCode>General</c:formatCode>
                <c:ptCount val="9"/>
                <c:pt idx="0">
                  <c:v>2.52</c:v>
                </c:pt>
                <c:pt idx="1">
                  <c:v>1.97</c:v>
                </c:pt>
                <c:pt idx="2">
                  <c:v>2.2400000000000002</c:v>
                </c:pt>
                <c:pt idx="3">
                  <c:v>1.92</c:v>
                </c:pt>
                <c:pt idx="4">
                  <c:v>2.95</c:v>
                </c:pt>
                <c:pt idx="5">
                  <c:v>2.5499999999999998</c:v>
                </c:pt>
                <c:pt idx="6">
                  <c:v>2.78</c:v>
                </c:pt>
                <c:pt idx="7">
                  <c:v>3.61</c:v>
                </c:pt>
                <c:pt idx="8" formatCode="0.00">
                  <c:v>2.5674999999999999</c:v>
                </c:pt>
              </c:numCache>
            </c:numRef>
          </c:val>
        </c:ser>
        <c:ser>
          <c:idx val="1"/>
          <c:order val="1"/>
          <c:tx>
            <c:v>ภาคเรียนที่2</c:v>
          </c:tx>
          <c:invertIfNegative val="0"/>
          <c:cat>
            <c:strRef>
              <c:f>สรุปกลุ่มสาระฯ58!$AE$70:$AE$78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สรุปกลุ่มสาระฯ58!$AG$70:$AG$78</c:f>
              <c:numCache>
                <c:formatCode>General</c:formatCode>
                <c:ptCount val="9"/>
                <c:pt idx="0">
                  <c:v>2.85</c:v>
                </c:pt>
                <c:pt idx="1">
                  <c:v>2.62</c:v>
                </c:pt>
                <c:pt idx="2">
                  <c:v>2.14</c:v>
                </c:pt>
                <c:pt idx="3">
                  <c:v>2.0499999999999998</c:v>
                </c:pt>
                <c:pt idx="4">
                  <c:v>2.81</c:v>
                </c:pt>
                <c:pt idx="5">
                  <c:v>2.7</c:v>
                </c:pt>
                <c:pt idx="6">
                  <c:v>2.72</c:v>
                </c:pt>
                <c:pt idx="7">
                  <c:v>3.4</c:v>
                </c:pt>
                <c:pt idx="8" formatCode="0.00">
                  <c:v>2.6612500000000003</c:v>
                </c:pt>
              </c:numCache>
            </c:numRef>
          </c:val>
        </c:ser>
        <c:ser>
          <c:idx val="2"/>
          <c:order val="2"/>
          <c:tx>
            <c:v>ภาพรวม</c:v>
          </c:tx>
          <c:invertIfNegative val="0"/>
          <c:cat>
            <c:strRef>
              <c:f>สรุปกลุ่มสาระฯ58!$AE$70:$AE$78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เฉลี่ย</c:v>
                </c:pt>
              </c:strCache>
            </c:strRef>
          </c:cat>
          <c:val>
            <c:numRef>
              <c:f>สรุปกลุ่มสาระฯ58!$AH$70:$AH$78</c:f>
              <c:numCache>
                <c:formatCode>General</c:formatCode>
                <c:ptCount val="9"/>
                <c:pt idx="0">
                  <c:v>0.33000000000000007</c:v>
                </c:pt>
                <c:pt idx="1">
                  <c:v>0.65000000000000013</c:v>
                </c:pt>
                <c:pt idx="2">
                  <c:v>-0.10000000000000009</c:v>
                </c:pt>
                <c:pt idx="3">
                  <c:v>0.12999999999999989</c:v>
                </c:pt>
                <c:pt idx="4">
                  <c:v>-0.14000000000000012</c:v>
                </c:pt>
                <c:pt idx="5">
                  <c:v>0.15000000000000036</c:v>
                </c:pt>
                <c:pt idx="6">
                  <c:v>-5.9999999999999609E-2</c:v>
                </c:pt>
                <c:pt idx="7">
                  <c:v>-0.20999999999999996</c:v>
                </c:pt>
                <c:pt idx="8" formatCode="0.00">
                  <c:v>9.3750000000000083E-2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93728"/>
        <c:axId val="102395264"/>
      </c:barChart>
      <c:catAx>
        <c:axId val="10239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95264"/>
        <c:crosses val="autoZero"/>
        <c:auto val="1"/>
        <c:lblAlgn val="ctr"/>
        <c:lblOffset val="100"/>
        <c:noMultiLvlLbl val="0"/>
      </c:catAx>
      <c:valAx>
        <c:axId val="10239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9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50218722659668"/>
          <c:y val="3.75116652085156E-2"/>
          <c:w val="0.52360892388451441"/>
          <c:h val="0.552261227763196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 60-59-58'!$D$4:$D$5</c:f>
              <c:strCache>
                <c:ptCount val="1"/>
                <c:pt idx="0">
                  <c:v>ผลการเรียนเฉลี่ยกลุ่มสาระฯ ปี  59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60-59-58'!$D$6:$D$14</c:f>
              <c:numCache>
                <c:formatCode>General</c:formatCode>
                <c:ptCount val="9"/>
                <c:pt idx="0">
                  <c:v>2.91</c:v>
                </c:pt>
                <c:pt idx="1">
                  <c:v>2.63</c:v>
                </c:pt>
                <c:pt idx="2">
                  <c:v>2.4700000000000002</c:v>
                </c:pt>
                <c:pt idx="3">
                  <c:v>2.37</c:v>
                </c:pt>
                <c:pt idx="4">
                  <c:v>3.18</c:v>
                </c:pt>
                <c:pt idx="5">
                  <c:v>2.78</c:v>
                </c:pt>
                <c:pt idx="6">
                  <c:v>2.87</c:v>
                </c:pt>
                <c:pt idx="7">
                  <c:v>3.57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 60-59-58'!$E$4:$E$5</c:f>
              <c:strCache>
                <c:ptCount val="1"/>
                <c:pt idx="0">
                  <c:v>ผลการเรียนเฉลี่ยกลุ่มสาระฯ ปี  60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60-59-58'!$E$6:$E$14</c:f>
              <c:numCache>
                <c:formatCode>General</c:formatCode>
                <c:ptCount val="9"/>
                <c:pt idx="0">
                  <c:v>2.92</c:v>
                </c:pt>
                <c:pt idx="1">
                  <c:v>2.86</c:v>
                </c:pt>
                <c:pt idx="2">
                  <c:v>2.44</c:v>
                </c:pt>
                <c:pt idx="3">
                  <c:v>2.4900000000000002</c:v>
                </c:pt>
                <c:pt idx="4">
                  <c:v>3.2</c:v>
                </c:pt>
                <c:pt idx="5">
                  <c:v>2.58</c:v>
                </c:pt>
                <c:pt idx="6">
                  <c:v>2.86</c:v>
                </c:pt>
                <c:pt idx="7">
                  <c:v>3.65</c:v>
                </c:pt>
              </c:numCache>
            </c:numRef>
          </c:val>
        </c:ser>
        <c:ser>
          <c:idx val="2"/>
          <c:order val="2"/>
          <c:tx>
            <c:strRef>
              <c:f>'เปรียบเทียบ 60-59-58'!$F$4:$F$5</c:f>
              <c:strCache>
                <c:ptCount val="1"/>
                <c:pt idx="0">
                  <c:v>ผลการเรียนเฉลี่ยกลุ่มสาระฯ เพิ่ม/ลด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60-59-58'!$F$6:$F$14</c:f>
              <c:numCache>
                <c:formatCode>General</c:formatCode>
                <c:ptCount val="9"/>
                <c:pt idx="0">
                  <c:v>9.9999999999997868E-3</c:v>
                </c:pt>
                <c:pt idx="1">
                  <c:v>0.22999999999999998</c:v>
                </c:pt>
                <c:pt idx="2">
                  <c:v>-3.0000000000000249E-2</c:v>
                </c:pt>
                <c:pt idx="3">
                  <c:v>0.12000000000000011</c:v>
                </c:pt>
                <c:pt idx="4">
                  <c:v>2.0000000000000018E-2</c:v>
                </c:pt>
                <c:pt idx="5">
                  <c:v>-0.19999999999999973</c:v>
                </c:pt>
                <c:pt idx="6">
                  <c:v>-1.0000000000000231E-2</c:v>
                </c:pt>
                <c:pt idx="7">
                  <c:v>8.0000000000000071E-2</c:v>
                </c:pt>
                <c:pt idx="8" formatCode="0.00">
                  <c:v>2.7499999999999969E-2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729856"/>
        <c:axId val="108731392"/>
        <c:axId val="0"/>
      </c:bar3DChart>
      <c:catAx>
        <c:axId val="10872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731392"/>
        <c:crosses val="autoZero"/>
        <c:auto val="1"/>
        <c:lblAlgn val="ctr"/>
        <c:lblOffset val="100"/>
        <c:noMultiLvlLbl val="0"/>
      </c:catAx>
      <c:valAx>
        <c:axId val="10873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72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15748031496062992" l="0.11811023622047245" r="0.11811023622047245" t="0.15748031496062992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 60-59-58'!$G$4:$G$5</c:f>
              <c:strCache>
                <c:ptCount val="1"/>
                <c:pt idx="0">
                  <c:v>ร้อยละของนักเรียนที่มีระดับผลการเรียนตั้งแต่  3  ขึ้นไป ปี  59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60-59-58'!$G$6:$G$14</c:f>
              <c:numCache>
                <c:formatCode>General</c:formatCode>
                <c:ptCount val="9"/>
                <c:pt idx="0">
                  <c:v>62.54</c:v>
                </c:pt>
                <c:pt idx="1">
                  <c:v>59.81</c:v>
                </c:pt>
                <c:pt idx="2">
                  <c:v>43.32</c:v>
                </c:pt>
                <c:pt idx="3">
                  <c:v>38.71</c:v>
                </c:pt>
                <c:pt idx="4">
                  <c:v>73.08</c:v>
                </c:pt>
                <c:pt idx="5">
                  <c:v>55.41</c:v>
                </c:pt>
                <c:pt idx="6">
                  <c:v>62.69</c:v>
                </c:pt>
                <c:pt idx="7">
                  <c:v>89.04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 60-59-58'!$H$4:$H$5</c:f>
              <c:strCache>
                <c:ptCount val="1"/>
                <c:pt idx="0">
                  <c:v>ร้อยละของนักเรียนที่มีระดับผลการเรียนตั้งแต่  3  ขึ้นไป ปี  60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60-59-58'!$H$6:$H$14</c:f>
              <c:numCache>
                <c:formatCode>General</c:formatCode>
                <c:ptCount val="9"/>
                <c:pt idx="0">
                  <c:v>61.22</c:v>
                </c:pt>
                <c:pt idx="1">
                  <c:v>60.03</c:v>
                </c:pt>
                <c:pt idx="2">
                  <c:v>47.11</c:v>
                </c:pt>
                <c:pt idx="3">
                  <c:v>44.18</c:v>
                </c:pt>
                <c:pt idx="4">
                  <c:v>76.84</c:v>
                </c:pt>
                <c:pt idx="5">
                  <c:v>62.22</c:v>
                </c:pt>
                <c:pt idx="6">
                  <c:v>62.52</c:v>
                </c:pt>
                <c:pt idx="7">
                  <c:v>92.54</c:v>
                </c:pt>
              </c:numCache>
            </c:numRef>
          </c:val>
        </c:ser>
        <c:ser>
          <c:idx val="2"/>
          <c:order val="2"/>
          <c:tx>
            <c:strRef>
              <c:f>'เปรียบเทียบ 60-59-58'!$I$4:$I$5</c:f>
              <c:strCache>
                <c:ptCount val="1"/>
                <c:pt idx="0">
                  <c:v>ร้อยละของนักเรียนที่มีระดับผลการเรียนตั้งแต่  3  ขึ้นไป เพิ่ม/ลด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60-59-58'!$I$6:$I$14</c:f>
              <c:numCache>
                <c:formatCode>General</c:formatCode>
                <c:ptCount val="9"/>
                <c:pt idx="0">
                  <c:v>-1.3200000000000003</c:v>
                </c:pt>
                <c:pt idx="1">
                  <c:v>0.21999999999999886</c:v>
                </c:pt>
                <c:pt idx="2">
                  <c:v>3.7899999999999991</c:v>
                </c:pt>
                <c:pt idx="3">
                  <c:v>5.4699999999999989</c:v>
                </c:pt>
                <c:pt idx="4">
                  <c:v>3.7600000000000051</c:v>
                </c:pt>
                <c:pt idx="5">
                  <c:v>6.8100000000000023</c:v>
                </c:pt>
                <c:pt idx="6">
                  <c:v>-0.1699999999999946</c:v>
                </c:pt>
                <c:pt idx="7">
                  <c:v>3.5</c:v>
                </c:pt>
                <c:pt idx="8" formatCode="0.00">
                  <c:v>2.7575000000000012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281472"/>
        <c:axId val="110283008"/>
        <c:axId val="0"/>
      </c:bar3DChart>
      <c:catAx>
        <c:axId val="11028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83008"/>
        <c:crosses val="autoZero"/>
        <c:auto val="1"/>
        <c:lblAlgn val="ctr"/>
        <c:lblOffset val="100"/>
        <c:noMultiLvlLbl val="0"/>
      </c:catAx>
      <c:valAx>
        <c:axId val="11028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81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 60-59-58'!$D$4:$D$5</c:f>
              <c:strCache>
                <c:ptCount val="1"/>
                <c:pt idx="0">
                  <c:v>ผลการเรียนเฉลี่ยกลุ่มสาระฯ ปี  59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60-59-58'!$D$6:$D$14</c:f>
              <c:numCache>
                <c:formatCode>General</c:formatCode>
                <c:ptCount val="9"/>
                <c:pt idx="0">
                  <c:v>2.91</c:v>
                </c:pt>
                <c:pt idx="1">
                  <c:v>2.63</c:v>
                </c:pt>
                <c:pt idx="2">
                  <c:v>2.4700000000000002</c:v>
                </c:pt>
                <c:pt idx="3">
                  <c:v>2.37</c:v>
                </c:pt>
                <c:pt idx="4">
                  <c:v>3.18</c:v>
                </c:pt>
                <c:pt idx="5">
                  <c:v>2.78</c:v>
                </c:pt>
                <c:pt idx="6">
                  <c:v>2.87</c:v>
                </c:pt>
                <c:pt idx="7">
                  <c:v>3.57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 60-59-58'!$E$4:$E$5</c:f>
              <c:strCache>
                <c:ptCount val="1"/>
                <c:pt idx="0">
                  <c:v>ผลการเรียนเฉลี่ยกลุ่มสาระฯ ปี  60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60-59-58'!$E$6:$E$14</c:f>
              <c:numCache>
                <c:formatCode>General</c:formatCode>
                <c:ptCount val="9"/>
                <c:pt idx="0">
                  <c:v>2.92</c:v>
                </c:pt>
                <c:pt idx="1">
                  <c:v>2.86</c:v>
                </c:pt>
                <c:pt idx="2">
                  <c:v>2.44</c:v>
                </c:pt>
                <c:pt idx="3">
                  <c:v>2.4900000000000002</c:v>
                </c:pt>
                <c:pt idx="4">
                  <c:v>3.2</c:v>
                </c:pt>
                <c:pt idx="5">
                  <c:v>2.58</c:v>
                </c:pt>
                <c:pt idx="6">
                  <c:v>2.86</c:v>
                </c:pt>
                <c:pt idx="7">
                  <c:v>3.65</c:v>
                </c:pt>
              </c:numCache>
            </c:numRef>
          </c:val>
        </c:ser>
        <c:ser>
          <c:idx val="2"/>
          <c:order val="2"/>
          <c:tx>
            <c:strRef>
              <c:f>'เปรียบเทียบ 60-59-58'!$F$4:$F$5</c:f>
              <c:strCache>
                <c:ptCount val="1"/>
                <c:pt idx="0">
                  <c:v>ผลการเรียนเฉลี่ยกลุ่มสาระฯ เพิ่ม/ลด</c:v>
                </c:pt>
              </c:strCache>
            </c:strRef>
          </c:tx>
          <c:invertIfNegative val="0"/>
          <c:cat>
            <c:strRef>
              <c:f>'เปรียบเทียบ 60-59-58'!$C$6:$C$14</c:f>
              <c:strCache>
                <c:ptCount val="9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  <c:pt idx="8">
                  <c:v>สรุปโดยรวม</c:v>
                </c:pt>
              </c:strCache>
            </c:strRef>
          </c:cat>
          <c:val>
            <c:numRef>
              <c:f>'เปรียบเทียบ 60-59-58'!$F$6:$F$14</c:f>
              <c:numCache>
                <c:formatCode>General</c:formatCode>
                <c:ptCount val="9"/>
                <c:pt idx="0">
                  <c:v>9.9999999999997868E-3</c:v>
                </c:pt>
                <c:pt idx="1">
                  <c:v>0.22999999999999998</c:v>
                </c:pt>
                <c:pt idx="2">
                  <c:v>-3.0000000000000249E-2</c:v>
                </c:pt>
                <c:pt idx="3">
                  <c:v>0.12000000000000011</c:v>
                </c:pt>
                <c:pt idx="4">
                  <c:v>2.0000000000000018E-2</c:v>
                </c:pt>
                <c:pt idx="5">
                  <c:v>-0.19999999999999973</c:v>
                </c:pt>
                <c:pt idx="6">
                  <c:v>-1.0000000000000231E-2</c:v>
                </c:pt>
                <c:pt idx="7">
                  <c:v>8.0000000000000071E-2</c:v>
                </c:pt>
                <c:pt idx="8" formatCode="0.00">
                  <c:v>2.7499999999999969E-2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437312"/>
        <c:axId val="111438848"/>
        <c:axId val="0"/>
      </c:bar3DChart>
      <c:catAx>
        <c:axId val="111437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438848"/>
        <c:crosses val="autoZero"/>
        <c:auto val="1"/>
        <c:lblAlgn val="ctr"/>
        <c:lblOffset val="100"/>
        <c:noMultiLvlLbl val="0"/>
      </c:catAx>
      <c:valAx>
        <c:axId val="11143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43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76565961169747E-2"/>
          <c:y val="2.4959180715907445E-2"/>
          <c:w val="0.90675936784497679"/>
          <c:h val="0.44897025908571242"/>
        </c:manualLayout>
      </c:layout>
      <c:barChart>
        <c:barDir val="col"/>
        <c:grouping val="clustered"/>
        <c:varyColors val="0"/>
        <c:ser>
          <c:idx val="0"/>
          <c:order val="0"/>
          <c:tx>
            <c:v>ปีการศึกษา2559</c:v>
          </c:tx>
          <c:invertIfNegative val="0"/>
          <c:cat>
            <c:strRef>
              <c:f>'lสรุปปี 2560'!$O$9:$O$16</c:f>
              <c:strCache>
                <c:ptCount val="8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</c:strCache>
            </c:strRef>
          </c:cat>
          <c:val>
            <c:numRef>
              <c:f>'lสรุปปี 2560'!$P$9:$P$16</c:f>
              <c:numCache>
                <c:formatCode>General</c:formatCode>
                <c:ptCount val="8"/>
                <c:pt idx="0">
                  <c:v>2.91</c:v>
                </c:pt>
                <c:pt idx="1">
                  <c:v>2.56</c:v>
                </c:pt>
                <c:pt idx="2">
                  <c:v>2.86</c:v>
                </c:pt>
                <c:pt idx="3">
                  <c:v>2.37</c:v>
                </c:pt>
                <c:pt idx="4">
                  <c:v>3.27</c:v>
                </c:pt>
                <c:pt idx="5">
                  <c:v>2.81</c:v>
                </c:pt>
                <c:pt idx="6">
                  <c:v>3.15</c:v>
                </c:pt>
                <c:pt idx="7">
                  <c:v>3.56</c:v>
                </c:pt>
              </c:numCache>
            </c:numRef>
          </c:val>
        </c:ser>
        <c:ser>
          <c:idx val="1"/>
          <c:order val="1"/>
          <c:tx>
            <c:v>ปีการศึกษา 2560</c:v>
          </c:tx>
          <c:invertIfNegative val="0"/>
          <c:cat>
            <c:strRef>
              <c:f>'lสรุปปี 2560'!$O$9:$O$16</c:f>
              <c:strCache>
                <c:ptCount val="8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</c:strCache>
            </c:strRef>
          </c:cat>
          <c:val>
            <c:numRef>
              <c:f>'lสรุปปี 2560'!$Q$9:$Q$16</c:f>
              <c:numCache>
                <c:formatCode>General</c:formatCode>
                <c:ptCount val="8"/>
                <c:pt idx="0">
                  <c:v>2.89</c:v>
                </c:pt>
                <c:pt idx="1">
                  <c:v>2.86</c:v>
                </c:pt>
                <c:pt idx="2">
                  <c:v>2.44</c:v>
                </c:pt>
                <c:pt idx="3">
                  <c:v>2.5499999999999998</c:v>
                </c:pt>
                <c:pt idx="4">
                  <c:v>3.17</c:v>
                </c:pt>
                <c:pt idx="5">
                  <c:v>2.58</c:v>
                </c:pt>
                <c:pt idx="6">
                  <c:v>2.86</c:v>
                </c:pt>
                <c:pt idx="7">
                  <c:v>3.65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7445376"/>
        <c:axId val="117446912"/>
      </c:barChart>
      <c:catAx>
        <c:axId val="117445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17446912"/>
        <c:crosses val="autoZero"/>
        <c:auto val="1"/>
        <c:lblAlgn val="ctr"/>
        <c:lblOffset val="100"/>
        <c:noMultiLvlLbl val="0"/>
      </c:catAx>
      <c:valAx>
        <c:axId val="117446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4453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4803149606299213" l="0.23622047244094491" r="0.23622047244094491" t="0.74803149606299213" header="0.31496062992125984" footer="0.31496062992125984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ปีการศึกษา 2559</c:v>
          </c:tx>
          <c:invertIfNegative val="0"/>
          <c:dLbls>
            <c:txPr>
              <a:bodyPr/>
              <a:lstStyle/>
              <a:p>
                <a:pPr>
                  <a:defRPr sz="120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'lสรุปปี 2560'!$O$9:$O$16</c:f>
              <c:strCache>
                <c:ptCount val="8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</c:strCache>
            </c:strRef>
          </c:cat>
          <c:val>
            <c:numRef>
              <c:f>'lสรุปปี 2560'!$S$9:$S$16</c:f>
              <c:numCache>
                <c:formatCode>General</c:formatCode>
                <c:ptCount val="8"/>
                <c:pt idx="0">
                  <c:v>62.55</c:v>
                </c:pt>
                <c:pt idx="1">
                  <c:v>57.56</c:v>
                </c:pt>
                <c:pt idx="2">
                  <c:v>43.32</c:v>
                </c:pt>
                <c:pt idx="3">
                  <c:v>38.71</c:v>
                </c:pt>
                <c:pt idx="4">
                  <c:v>74.930000000000007</c:v>
                </c:pt>
                <c:pt idx="5">
                  <c:v>55.41</c:v>
                </c:pt>
                <c:pt idx="6">
                  <c:v>62.69</c:v>
                </c:pt>
                <c:pt idx="7">
                  <c:v>88.71</c:v>
                </c:pt>
              </c:numCache>
            </c:numRef>
          </c:val>
        </c:ser>
        <c:ser>
          <c:idx val="1"/>
          <c:order val="1"/>
          <c:tx>
            <c:v>ปีการศึกษา 2560</c:v>
          </c:tx>
          <c:invertIfNegative val="0"/>
          <c:cat>
            <c:strRef>
              <c:f>'lสรุปปี 2560'!$O$9:$O$16</c:f>
              <c:strCache>
                <c:ptCount val="8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</c:strCache>
            </c:strRef>
          </c:cat>
          <c:val>
            <c:numRef>
              <c:f>'lสรุปปี 2560'!$T$9:$T$16</c:f>
              <c:numCache>
                <c:formatCode>General</c:formatCode>
                <c:ptCount val="8"/>
                <c:pt idx="0">
                  <c:v>59.98</c:v>
                </c:pt>
                <c:pt idx="1">
                  <c:v>60.03</c:v>
                </c:pt>
                <c:pt idx="2">
                  <c:v>47.11</c:v>
                </c:pt>
                <c:pt idx="3">
                  <c:v>46.11</c:v>
                </c:pt>
                <c:pt idx="4">
                  <c:v>75.61</c:v>
                </c:pt>
                <c:pt idx="5">
                  <c:v>62.22</c:v>
                </c:pt>
                <c:pt idx="6">
                  <c:v>62.52</c:v>
                </c:pt>
                <c:pt idx="7">
                  <c:v>92.54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7475584"/>
        <c:axId val="117497856"/>
      </c:barChart>
      <c:catAx>
        <c:axId val="117475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17497856"/>
        <c:crosses val="autoZero"/>
        <c:auto val="1"/>
        <c:lblAlgn val="ctr"/>
        <c:lblOffset val="100"/>
        <c:noMultiLvlLbl val="0"/>
      </c:catAx>
      <c:valAx>
        <c:axId val="11749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174755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ปีการศึกษา  2559</c:v>
          </c:tx>
          <c:invertIfNegative val="0"/>
          <c:cat>
            <c:strRef>
              <c:f>'lสรุปปี 2560'!$O$9:$O$16</c:f>
              <c:strCache>
                <c:ptCount val="8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</c:strCache>
            </c:strRef>
          </c:cat>
          <c:val>
            <c:numRef>
              <c:f>'lสรุปปี 2560'!$V$9:$V$16</c:f>
              <c:numCache>
                <c:formatCode>General</c:formatCode>
                <c:ptCount val="8"/>
                <c:pt idx="0">
                  <c:v>2.85</c:v>
                </c:pt>
                <c:pt idx="1">
                  <c:v>4.6900000000000004</c:v>
                </c:pt>
                <c:pt idx="2">
                  <c:v>3.11</c:v>
                </c:pt>
                <c:pt idx="3">
                  <c:v>3.52</c:v>
                </c:pt>
                <c:pt idx="4">
                  <c:v>2.44</c:v>
                </c:pt>
                <c:pt idx="5">
                  <c:v>2.12</c:v>
                </c:pt>
                <c:pt idx="6">
                  <c:v>4.18</c:v>
                </c:pt>
                <c:pt idx="7">
                  <c:v>1.91</c:v>
                </c:pt>
              </c:numCache>
            </c:numRef>
          </c:val>
        </c:ser>
        <c:ser>
          <c:idx val="1"/>
          <c:order val="1"/>
          <c:tx>
            <c:v>ปีการศึกษา 2560</c:v>
          </c:tx>
          <c:invertIfNegative val="0"/>
          <c:cat>
            <c:strRef>
              <c:f>'lสรุปปี 2560'!$O$9:$O$16</c:f>
              <c:strCache>
                <c:ptCount val="8"/>
                <c:pt idx="0">
                  <c:v>ภาษาไทย</c:v>
                </c:pt>
                <c:pt idx="1">
                  <c:v>สังคม ศาสนาและวัฒนธรรม</c:v>
                </c:pt>
                <c:pt idx="2">
                  <c:v>คณิตศาสตร์</c:v>
                </c:pt>
                <c:pt idx="3">
                  <c:v>ภาษาต่างประเทศ</c:v>
                </c:pt>
                <c:pt idx="4">
                  <c:v>สุขศึกษาและพลศึกษา</c:v>
                </c:pt>
                <c:pt idx="5">
                  <c:v>วิทยาศาสตร์</c:v>
                </c:pt>
                <c:pt idx="6">
                  <c:v>การงานอาชีพและเทคฯ</c:v>
                </c:pt>
                <c:pt idx="7">
                  <c:v>ศิลปศึกษา</c:v>
                </c:pt>
              </c:strCache>
            </c:strRef>
          </c:cat>
          <c:val>
            <c:numRef>
              <c:f>'lสรุปปี 2560'!$W$9:$W$16</c:f>
              <c:numCache>
                <c:formatCode>General</c:formatCode>
                <c:ptCount val="8"/>
                <c:pt idx="0">
                  <c:v>3.21</c:v>
                </c:pt>
                <c:pt idx="1">
                  <c:v>2.36</c:v>
                </c:pt>
                <c:pt idx="2">
                  <c:v>5.83</c:v>
                </c:pt>
                <c:pt idx="3">
                  <c:v>3.99</c:v>
                </c:pt>
                <c:pt idx="4">
                  <c:v>3.03</c:v>
                </c:pt>
                <c:pt idx="5">
                  <c:v>1.52</c:v>
                </c:pt>
                <c:pt idx="6">
                  <c:v>6.2</c:v>
                </c:pt>
                <c:pt idx="7">
                  <c:v>0.97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7536256"/>
        <c:axId val="117537792"/>
      </c:barChart>
      <c:catAx>
        <c:axId val="1175362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17537792"/>
        <c:crosses val="autoZero"/>
        <c:auto val="1"/>
        <c:lblAlgn val="ctr"/>
        <c:lblOffset val="100"/>
        <c:noMultiLvlLbl val="0"/>
      </c:catAx>
      <c:valAx>
        <c:axId val="11753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5362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79196</xdr:colOff>
      <xdr:row>16</xdr:row>
      <xdr:rowOff>0</xdr:rowOff>
    </xdr:from>
    <xdr:to>
      <xdr:col>32</xdr:col>
      <xdr:colOff>1905000</xdr:colOff>
      <xdr:row>26</xdr:row>
      <xdr:rowOff>10701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485882</xdr:colOff>
      <xdr:row>47</xdr:row>
      <xdr:rowOff>32107</xdr:rowOff>
    </xdr:from>
    <xdr:to>
      <xdr:col>32</xdr:col>
      <xdr:colOff>1787276</xdr:colOff>
      <xdr:row>56</xdr:row>
      <xdr:rowOff>108734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357454</xdr:colOff>
      <xdr:row>81</xdr:row>
      <xdr:rowOff>96320</xdr:rowOff>
    </xdr:from>
    <xdr:to>
      <xdr:col>32</xdr:col>
      <xdr:colOff>1658848</xdr:colOff>
      <xdr:row>90</xdr:row>
      <xdr:rowOff>140841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9525</xdr:rowOff>
    </xdr:from>
    <xdr:to>
      <xdr:col>5</xdr:col>
      <xdr:colOff>685800</xdr:colOff>
      <xdr:row>38</xdr:row>
      <xdr:rowOff>133350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866774</xdr:colOff>
      <xdr:row>25</xdr:row>
      <xdr:rowOff>57150</xdr:rowOff>
    </xdr:from>
    <xdr:to>
      <xdr:col>11</xdr:col>
      <xdr:colOff>809625</xdr:colOff>
      <xdr:row>38</xdr:row>
      <xdr:rowOff>114300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1628774</xdr:colOff>
      <xdr:row>38</xdr:row>
      <xdr:rowOff>219074</xdr:rowOff>
    </xdr:from>
    <xdr:to>
      <xdr:col>10</xdr:col>
      <xdr:colOff>38100</xdr:colOff>
      <xdr:row>55</xdr:row>
      <xdr:rowOff>171450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26</xdr:row>
      <xdr:rowOff>19050</xdr:rowOff>
    </xdr:from>
    <xdr:to>
      <xdr:col>23</xdr:col>
      <xdr:colOff>638175</xdr:colOff>
      <xdr:row>41</xdr:row>
      <xdr:rowOff>266700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428625</xdr:colOff>
      <xdr:row>0</xdr:row>
      <xdr:rowOff>28575</xdr:rowOff>
    </xdr:from>
    <xdr:to>
      <xdr:col>37</xdr:col>
      <xdr:colOff>209550</xdr:colOff>
      <xdr:row>13</xdr:row>
      <xdr:rowOff>123825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571499</xdr:colOff>
      <xdr:row>24</xdr:row>
      <xdr:rowOff>38101</xdr:rowOff>
    </xdr:from>
    <xdr:to>
      <xdr:col>38</xdr:col>
      <xdr:colOff>9524</xdr:colOff>
      <xdr:row>41</xdr:row>
      <xdr:rowOff>209551</xdr:rowOff>
    </xdr:to>
    <xdr:graphicFrame macro="">
      <xdr:nvGraphicFramePr>
        <xdr:cNvPr id="9" name="แผนภูมิ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6"/>
  <sheetViews>
    <sheetView topLeftCell="D25" workbookViewId="0">
      <selection activeCell="P17" sqref="P17"/>
    </sheetView>
  </sheetViews>
  <sheetFormatPr defaultRowHeight="14.25" x14ac:dyDescent="0.2"/>
  <cols>
    <col min="1" max="1" width="14" customWidth="1"/>
    <col min="2" max="2" width="10.375" customWidth="1"/>
    <col min="3" max="3" width="5.875" customWidth="1"/>
    <col min="4" max="4" width="6.125" customWidth="1"/>
    <col min="5" max="12" width="5.625" customWidth="1"/>
    <col min="13" max="13" width="7.5" customWidth="1"/>
    <col min="14" max="14" width="3.75" customWidth="1"/>
    <col min="15" max="15" width="2.625" style="1" customWidth="1"/>
    <col min="16" max="16" width="3.75" style="1" customWidth="1"/>
    <col min="17" max="17" width="4.75" style="1" customWidth="1"/>
    <col min="18" max="18" width="8.125" customWidth="1"/>
    <col min="19" max="19" width="5.375" customWidth="1"/>
    <col min="20" max="20" width="5.125" customWidth="1"/>
    <col min="21" max="22" width="5.5" customWidth="1"/>
    <col min="23" max="23" width="5" customWidth="1"/>
    <col min="24" max="24" width="4.25" customWidth="1"/>
    <col min="25" max="25" width="5.375" customWidth="1"/>
  </cols>
  <sheetData>
    <row r="1" spans="1:30" ht="18.75" customHeight="1" x14ac:dyDescent="0.2">
      <c r="A1" s="9"/>
      <c r="B1" s="706" t="s">
        <v>0</v>
      </c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P1" s="706" t="s">
        <v>0</v>
      </c>
      <c r="Q1" s="706"/>
      <c r="R1" s="706"/>
      <c r="S1" s="706"/>
      <c r="T1" s="706"/>
      <c r="U1" s="706"/>
      <c r="V1" s="706"/>
      <c r="W1" s="706"/>
      <c r="X1" s="706"/>
      <c r="Y1" s="706"/>
      <c r="Z1" s="706"/>
      <c r="AA1" s="706"/>
      <c r="AB1" s="706"/>
      <c r="AC1" s="706"/>
      <c r="AD1" s="5"/>
    </row>
    <row r="2" spans="1:30" ht="18" customHeight="1" thickBot="1" x14ac:dyDescent="0.25">
      <c r="A2" s="9"/>
      <c r="B2" s="712" t="s">
        <v>210</v>
      </c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P2" s="705" t="s">
        <v>256</v>
      </c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11"/>
    </row>
    <row r="3" spans="1:30" ht="18" customHeight="1" x14ac:dyDescent="0.2">
      <c r="A3" s="9"/>
      <c r="B3" s="707" t="s">
        <v>1</v>
      </c>
      <c r="C3" s="709" t="s">
        <v>2</v>
      </c>
      <c r="D3" s="710"/>
      <c r="E3" s="710"/>
      <c r="F3" s="710"/>
      <c r="G3" s="710"/>
      <c r="H3" s="710"/>
      <c r="I3" s="710"/>
      <c r="J3" s="710"/>
      <c r="K3" s="710"/>
      <c r="L3" s="710"/>
      <c r="M3" s="10"/>
      <c r="R3" s="143" t="s">
        <v>1</v>
      </c>
      <c r="S3" s="144" t="s">
        <v>2</v>
      </c>
      <c r="T3" s="118"/>
      <c r="U3" s="118"/>
      <c r="V3" s="118"/>
      <c r="W3" s="118"/>
      <c r="X3" s="118"/>
      <c r="Y3" s="118"/>
      <c r="Z3" s="118"/>
      <c r="AA3" s="118"/>
      <c r="AB3" s="118"/>
      <c r="AC3" s="10"/>
    </row>
    <row r="4" spans="1:30" ht="18" customHeight="1" thickBot="1" x14ac:dyDescent="0.25">
      <c r="A4" s="9"/>
      <c r="B4" s="708"/>
      <c r="C4" s="12">
        <v>4</v>
      </c>
      <c r="D4" s="12">
        <v>3.5</v>
      </c>
      <c r="E4" s="12">
        <v>3</v>
      </c>
      <c r="F4" s="12">
        <v>2.5</v>
      </c>
      <c r="G4" s="12">
        <v>2</v>
      </c>
      <c r="H4" s="12">
        <v>1.5</v>
      </c>
      <c r="I4" s="12">
        <v>1</v>
      </c>
      <c r="J4" s="12">
        <v>0</v>
      </c>
      <c r="K4" s="12" t="s">
        <v>3</v>
      </c>
      <c r="L4" s="12" t="s">
        <v>4</v>
      </c>
      <c r="M4" s="13" t="s">
        <v>5</v>
      </c>
      <c r="R4" s="145"/>
      <c r="S4" s="12">
        <v>4</v>
      </c>
      <c r="T4" s="12">
        <v>3.5</v>
      </c>
      <c r="U4" s="12">
        <v>3</v>
      </c>
      <c r="V4" s="12">
        <v>2.5</v>
      </c>
      <c r="W4" s="12">
        <v>2</v>
      </c>
      <c r="X4" s="12">
        <v>1.5</v>
      </c>
      <c r="Y4" s="12">
        <v>1</v>
      </c>
      <c r="Z4" s="12">
        <v>0</v>
      </c>
      <c r="AA4" s="12" t="s">
        <v>3</v>
      </c>
      <c r="AB4" s="12" t="s">
        <v>4</v>
      </c>
      <c r="AC4" s="13" t="s">
        <v>5</v>
      </c>
    </row>
    <row r="5" spans="1:30" ht="18" customHeight="1" x14ac:dyDescent="0.45">
      <c r="A5" s="9"/>
      <c r="B5" s="50" t="s">
        <v>6</v>
      </c>
      <c r="C5" s="51">
        <v>4</v>
      </c>
      <c r="D5" s="51">
        <v>2</v>
      </c>
      <c r="E5" s="51">
        <v>7</v>
      </c>
      <c r="F5" s="51">
        <v>12</v>
      </c>
      <c r="G5" s="51">
        <v>16</v>
      </c>
      <c r="H5" s="51">
        <v>2</v>
      </c>
      <c r="I5" s="51">
        <v>10</v>
      </c>
      <c r="J5" s="51">
        <v>6</v>
      </c>
      <c r="K5" s="51"/>
      <c r="L5" s="51"/>
      <c r="M5" s="51">
        <f>SUM(C5:L5)</f>
        <v>59</v>
      </c>
      <c r="R5" s="53" t="s">
        <v>7</v>
      </c>
      <c r="S5" s="59">
        <v>6</v>
      </c>
      <c r="T5" s="61">
        <v>4</v>
      </c>
      <c r="U5" s="61">
        <v>13</v>
      </c>
      <c r="V5" s="61">
        <v>8</v>
      </c>
      <c r="W5" s="61">
        <v>6</v>
      </c>
      <c r="X5" s="61">
        <v>5</v>
      </c>
      <c r="Y5" s="61">
        <v>7</v>
      </c>
      <c r="Z5" s="146">
        <v>3</v>
      </c>
      <c r="AA5" s="51"/>
      <c r="AB5" s="51"/>
      <c r="AC5" s="51">
        <f>SUM(S5:AB5)</f>
        <v>52</v>
      </c>
    </row>
    <row r="6" spans="1:30" ht="18" customHeight="1" x14ac:dyDescent="0.45">
      <c r="A6" s="9"/>
      <c r="B6" s="52" t="s">
        <v>8</v>
      </c>
      <c r="C6" s="53">
        <v>0</v>
      </c>
      <c r="D6" s="53">
        <v>0</v>
      </c>
      <c r="E6" s="53">
        <v>0</v>
      </c>
      <c r="F6" s="53">
        <v>4</v>
      </c>
      <c r="G6" s="53">
        <v>6</v>
      </c>
      <c r="H6" s="53">
        <v>3</v>
      </c>
      <c r="I6" s="53">
        <v>5</v>
      </c>
      <c r="J6" s="53">
        <v>2</v>
      </c>
      <c r="K6" s="53"/>
      <c r="L6" s="53"/>
      <c r="M6" s="53">
        <f>SUM(C6:L6)</f>
        <v>20</v>
      </c>
      <c r="R6" s="53" t="s">
        <v>11</v>
      </c>
      <c r="S6" s="59">
        <v>0</v>
      </c>
      <c r="T6" s="61">
        <v>5</v>
      </c>
      <c r="U6" s="61">
        <v>6</v>
      </c>
      <c r="V6" s="61">
        <v>3</v>
      </c>
      <c r="W6" s="61">
        <v>1</v>
      </c>
      <c r="X6" s="61">
        <v>3</v>
      </c>
      <c r="Y6" s="61">
        <v>2</v>
      </c>
      <c r="Z6" s="61">
        <v>0</v>
      </c>
      <c r="AA6" s="53"/>
      <c r="AB6" s="53"/>
      <c r="AC6" s="53">
        <f>SUM(S6:AB6)</f>
        <v>20</v>
      </c>
    </row>
    <row r="7" spans="1:30" s="1" customFormat="1" ht="18" customHeight="1" x14ac:dyDescent="0.2">
      <c r="A7" s="9"/>
      <c r="B7" s="52" t="s">
        <v>5</v>
      </c>
      <c r="C7" s="53">
        <f t="shared" ref="C7:J7" si="0">SUM(C5:C6)</f>
        <v>4</v>
      </c>
      <c r="D7" s="53">
        <f t="shared" si="0"/>
        <v>2</v>
      </c>
      <c r="E7" s="53">
        <f t="shared" si="0"/>
        <v>7</v>
      </c>
      <c r="F7" s="53">
        <f t="shared" si="0"/>
        <v>16</v>
      </c>
      <c r="G7" s="53">
        <f t="shared" si="0"/>
        <v>22</v>
      </c>
      <c r="H7" s="53">
        <f t="shared" si="0"/>
        <v>5</v>
      </c>
      <c r="I7" s="53">
        <f t="shared" si="0"/>
        <v>15</v>
      </c>
      <c r="J7" s="53">
        <f t="shared" si="0"/>
        <v>8</v>
      </c>
      <c r="K7" s="53"/>
      <c r="L7" s="53"/>
      <c r="M7" s="53">
        <f>SUM(C7:L7)</f>
        <v>79</v>
      </c>
      <c r="R7" s="52" t="s">
        <v>5</v>
      </c>
      <c r="S7" s="53">
        <f t="shared" ref="S7:Z7" si="1">SUM(S5:S6)</f>
        <v>6</v>
      </c>
      <c r="T7" s="53">
        <f t="shared" si="1"/>
        <v>9</v>
      </c>
      <c r="U7" s="53">
        <f t="shared" si="1"/>
        <v>19</v>
      </c>
      <c r="V7" s="53">
        <f t="shared" si="1"/>
        <v>11</v>
      </c>
      <c r="W7" s="53">
        <f t="shared" si="1"/>
        <v>7</v>
      </c>
      <c r="X7" s="53">
        <f t="shared" si="1"/>
        <v>8</v>
      </c>
      <c r="Y7" s="53">
        <f t="shared" si="1"/>
        <v>9</v>
      </c>
      <c r="Z7" s="53">
        <f t="shared" si="1"/>
        <v>3</v>
      </c>
      <c r="AA7" s="53"/>
      <c r="AB7" s="53"/>
      <c r="AC7" s="53">
        <f>SUM(S7:AB7)</f>
        <v>72</v>
      </c>
    </row>
    <row r="8" spans="1:30" s="1" customFormat="1" ht="18" customHeight="1" x14ac:dyDescent="0.2">
      <c r="A8" s="9"/>
      <c r="B8" s="53" t="s">
        <v>242</v>
      </c>
      <c r="C8" s="53">
        <f t="shared" ref="C8:J8" si="2">C7*C4</f>
        <v>16</v>
      </c>
      <c r="D8" s="53">
        <f t="shared" si="2"/>
        <v>7</v>
      </c>
      <c r="E8" s="53">
        <f t="shared" si="2"/>
        <v>21</v>
      </c>
      <c r="F8" s="53">
        <f t="shared" si="2"/>
        <v>40</v>
      </c>
      <c r="G8" s="53">
        <f t="shared" si="2"/>
        <v>44</v>
      </c>
      <c r="H8" s="53">
        <f t="shared" si="2"/>
        <v>7.5</v>
      </c>
      <c r="I8" s="53">
        <f t="shared" si="2"/>
        <v>15</v>
      </c>
      <c r="J8" s="53">
        <f t="shared" si="2"/>
        <v>0</v>
      </c>
      <c r="K8" s="53"/>
      <c r="L8" s="53"/>
      <c r="M8" s="53">
        <f>SUM(C8:L8)</f>
        <v>150.5</v>
      </c>
      <c r="R8" s="53" t="s">
        <v>242</v>
      </c>
      <c r="S8" s="53">
        <f t="shared" ref="S8:Z8" si="3">S7*S4</f>
        <v>24</v>
      </c>
      <c r="T8" s="53">
        <f t="shared" si="3"/>
        <v>31.5</v>
      </c>
      <c r="U8" s="53">
        <f t="shared" si="3"/>
        <v>57</v>
      </c>
      <c r="V8" s="53">
        <f t="shared" si="3"/>
        <v>27.5</v>
      </c>
      <c r="W8" s="53">
        <f t="shared" si="3"/>
        <v>14</v>
      </c>
      <c r="X8" s="53">
        <f t="shared" si="3"/>
        <v>12</v>
      </c>
      <c r="Y8" s="53">
        <f t="shared" si="3"/>
        <v>9</v>
      </c>
      <c r="Z8" s="53">
        <f t="shared" si="3"/>
        <v>0</v>
      </c>
      <c r="AA8" s="53"/>
      <c r="AB8" s="53"/>
      <c r="AC8" s="53">
        <f>SUM(S8:AB8)</f>
        <v>175</v>
      </c>
    </row>
    <row r="9" spans="1:30" s="1" customFormat="1" ht="18" customHeight="1" x14ac:dyDescent="0.2">
      <c r="A9" s="9"/>
      <c r="B9" s="53" t="s">
        <v>26</v>
      </c>
      <c r="C9" s="53">
        <f>M8/M7</f>
        <v>1.9050632911392404</v>
      </c>
      <c r="D9" s="53"/>
      <c r="E9" s="53"/>
      <c r="F9" s="53"/>
      <c r="G9" s="53"/>
      <c r="H9" s="53"/>
      <c r="I9" s="53"/>
      <c r="J9" s="53"/>
      <c r="K9" s="53"/>
      <c r="L9" s="53"/>
      <c r="M9" s="53"/>
      <c r="R9" s="53" t="s">
        <v>26</v>
      </c>
      <c r="S9" s="80">
        <f>AC8/AC7</f>
        <v>2.4305555555555554</v>
      </c>
      <c r="T9" s="80"/>
      <c r="U9" s="80"/>
      <c r="V9" s="80"/>
      <c r="W9" s="80"/>
      <c r="X9" s="80"/>
      <c r="Y9" s="80"/>
      <c r="Z9" s="80"/>
      <c r="AA9" s="53"/>
      <c r="AB9" s="53"/>
      <c r="AC9" s="53"/>
    </row>
    <row r="10" spans="1:30" s="1" customFormat="1" ht="18" customHeight="1" x14ac:dyDescent="0.2">
      <c r="A10" s="9"/>
      <c r="B10" s="53" t="s">
        <v>28</v>
      </c>
      <c r="C10" s="53">
        <f>(C7*100)/M7</f>
        <v>5.0632911392405067</v>
      </c>
      <c r="D10" s="53">
        <f>(D7*100)/M7</f>
        <v>2.5316455696202533</v>
      </c>
      <c r="E10" s="53">
        <f>(E7*100)/M7</f>
        <v>8.8607594936708853</v>
      </c>
      <c r="F10" s="53">
        <f>(F7*100)/M7</f>
        <v>20.253164556962027</v>
      </c>
      <c r="G10" s="53">
        <f>(G7*100)/M7</f>
        <v>27.848101265822784</v>
      </c>
      <c r="H10" s="53">
        <f>(H7*100)/M7</f>
        <v>6.3291139240506329</v>
      </c>
      <c r="I10" s="53">
        <f>(I7*100)/M7</f>
        <v>18.9873417721519</v>
      </c>
      <c r="J10" s="53">
        <f>(J7*100)/M7</f>
        <v>10.126582278481013</v>
      </c>
      <c r="K10" s="53"/>
      <c r="L10" s="53"/>
      <c r="M10" s="53">
        <f>SUM(C10:L10)</f>
        <v>100</v>
      </c>
      <c r="R10" s="53" t="s">
        <v>28</v>
      </c>
      <c r="S10" s="80">
        <f>(S7*100)/AC7</f>
        <v>8.3333333333333339</v>
      </c>
      <c r="T10" s="80">
        <f>(T7*100)/AC7</f>
        <v>12.5</v>
      </c>
      <c r="U10" s="80">
        <f>(U7*100)/AC7</f>
        <v>26.388888888888889</v>
      </c>
      <c r="V10" s="80">
        <f>(V7*100)/AC7</f>
        <v>15.277777777777779</v>
      </c>
      <c r="W10" s="80">
        <f>(W7*100)/AC7</f>
        <v>9.7222222222222214</v>
      </c>
      <c r="X10" s="80">
        <f>(X7*100)/AC7</f>
        <v>11.111111111111111</v>
      </c>
      <c r="Y10" s="80">
        <f>(Y7*100)/AC7</f>
        <v>12.5</v>
      </c>
      <c r="Z10" s="80">
        <f>(Z7*100)/AC7</f>
        <v>4.166666666666667</v>
      </c>
      <c r="AA10" s="53"/>
      <c r="AB10" s="53"/>
      <c r="AC10" s="53">
        <f>SUM(S10:AB10)</f>
        <v>100.00000000000001</v>
      </c>
    </row>
    <row r="11" spans="1:30" ht="18" customHeight="1" x14ac:dyDescent="0.45">
      <c r="A11" s="9"/>
      <c r="B11" s="52" t="s">
        <v>9</v>
      </c>
      <c r="C11" s="53">
        <v>19</v>
      </c>
      <c r="D11" s="53">
        <v>21</v>
      </c>
      <c r="E11" s="53">
        <v>14</v>
      </c>
      <c r="F11" s="53">
        <v>18</v>
      </c>
      <c r="G11" s="53">
        <v>1</v>
      </c>
      <c r="H11" s="53">
        <v>1</v>
      </c>
      <c r="I11" s="53"/>
      <c r="J11" s="53"/>
      <c r="K11" s="53"/>
      <c r="L11" s="53"/>
      <c r="M11" s="53">
        <f>SUM(C11:L11)</f>
        <v>74</v>
      </c>
      <c r="R11" s="53" t="s">
        <v>13</v>
      </c>
      <c r="S11" s="61">
        <v>27</v>
      </c>
      <c r="T11" s="61">
        <v>20</v>
      </c>
      <c r="U11" s="61">
        <v>17</v>
      </c>
      <c r="V11" s="61">
        <v>8</v>
      </c>
      <c r="W11" s="61">
        <v>3</v>
      </c>
      <c r="X11" s="61">
        <v>1</v>
      </c>
      <c r="Y11" s="61">
        <v>0</v>
      </c>
      <c r="Z11" s="61">
        <v>0</v>
      </c>
      <c r="AA11" s="53"/>
      <c r="AB11" s="53"/>
      <c r="AC11" s="53">
        <f>SUM(S11:AB11)</f>
        <v>76</v>
      </c>
    </row>
    <row r="12" spans="1:30" s="1" customFormat="1" ht="18" customHeight="1" x14ac:dyDescent="0.2">
      <c r="A12" s="9"/>
      <c r="B12" s="52" t="s">
        <v>5</v>
      </c>
      <c r="C12" s="53">
        <v>19</v>
      </c>
      <c r="D12" s="53">
        <v>21</v>
      </c>
      <c r="E12" s="53">
        <v>14</v>
      </c>
      <c r="F12" s="53">
        <v>18</v>
      </c>
      <c r="G12" s="53">
        <v>1</v>
      </c>
      <c r="H12" s="53">
        <v>1</v>
      </c>
      <c r="I12" s="53"/>
      <c r="J12" s="53"/>
      <c r="K12" s="53"/>
      <c r="L12" s="53"/>
      <c r="M12" s="53">
        <f>SUM(C12:L12)</f>
        <v>74</v>
      </c>
      <c r="R12" s="52" t="s">
        <v>5</v>
      </c>
      <c r="S12" s="53">
        <f t="shared" ref="S12:Z12" si="4">SUM(S11)</f>
        <v>27</v>
      </c>
      <c r="T12" s="53">
        <f t="shared" si="4"/>
        <v>20</v>
      </c>
      <c r="U12" s="53">
        <f t="shared" si="4"/>
        <v>17</v>
      </c>
      <c r="V12" s="53">
        <f t="shared" si="4"/>
        <v>8</v>
      </c>
      <c r="W12" s="53">
        <f t="shared" si="4"/>
        <v>3</v>
      </c>
      <c r="X12" s="53">
        <f t="shared" si="4"/>
        <v>1</v>
      </c>
      <c r="Y12" s="53">
        <f t="shared" si="4"/>
        <v>0</v>
      </c>
      <c r="Z12" s="53">
        <f t="shared" si="4"/>
        <v>0</v>
      </c>
      <c r="AA12" s="53"/>
      <c r="AB12" s="53"/>
      <c r="AC12" s="53">
        <f>SUM(S12:AB12)</f>
        <v>76</v>
      </c>
    </row>
    <row r="13" spans="1:30" s="1" customFormat="1" ht="18" customHeight="1" x14ac:dyDescent="0.2">
      <c r="A13" s="9"/>
      <c r="B13" s="52" t="s">
        <v>231</v>
      </c>
      <c r="C13" s="53">
        <f t="shared" ref="C13:H13" si="5">C11*C4</f>
        <v>76</v>
      </c>
      <c r="D13" s="53">
        <f t="shared" si="5"/>
        <v>73.5</v>
      </c>
      <c r="E13" s="53">
        <f t="shared" si="5"/>
        <v>42</v>
      </c>
      <c r="F13" s="53">
        <f t="shared" si="5"/>
        <v>45</v>
      </c>
      <c r="G13" s="53">
        <f t="shared" si="5"/>
        <v>2</v>
      </c>
      <c r="H13" s="53">
        <f t="shared" si="5"/>
        <v>1.5</v>
      </c>
      <c r="I13" s="53"/>
      <c r="J13" s="53"/>
      <c r="K13" s="53"/>
      <c r="L13" s="53"/>
      <c r="M13" s="53">
        <f>SUM(C13:L13)</f>
        <v>240</v>
      </c>
      <c r="R13" s="52" t="s">
        <v>231</v>
      </c>
      <c r="S13" s="53">
        <f t="shared" ref="S13:X13" si="6">S11*S4</f>
        <v>108</v>
      </c>
      <c r="T13" s="53">
        <f t="shared" si="6"/>
        <v>70</v>
      </c>
      <c r="U13" s="53">
        <f t="shared" si="6"/>
        <v>51</v>
      </c>
      <c r="V13" s="53">
        <f t="shared" si="6"/>
        <v>20</v>
      </c>
      <c r="W13" s="53">
        <f t="shared" si="6"/>
        <v>6</v>
      </c>
      <c r="X13" s="53">
        <f t="shared" si="6"/>
        <v>1.5</v>
      </c>
      <c r="Y13" s="53"/>
      <c r="Z13" s="53"/>
      <c r="AA13" s="53"/>
      <c r="AB13" s="53"/>
      <c r="AC13" s="53">
        <f>SUM(S13:AB13)</f>
        <v>256.5</v>
      </c>
    </row>
    <row r="14" spans="1:30" s="1" customFormat="1" ht="18" customHeight="1" x14ac:dyDescent="0.2">
      <c r="A14" s="9"/>
      <c r="B14" s="53" t="s">
        <v>26</v>
      </c>
      <c r="C14" s="53"/>
      <c r="D14" s="53">
        <f>M13/M12</f>
        <v>3.2432432432432434</v>
      </c>
      <c r="E14" s="53"/>
      <c r="F14" s="53"/>
      <c r="G14" s="53"/>
      <c r="H14" s="53"/>
      <c r="I14" s="53"/>
      <c r="J14" s="53"/>
      <c r="K14" s="53"/>
      <c r="L14" s="53"/>
      <c r="M14" s="53"/>
      <c r="R14" s="53" t="s">
        <v>26</v>
      </c>
      <c r="S14" s="53"/>
      <c r="T14" s="80">
        <f>AC13/AC12</f>
        <v>3.375</v>
      </c>
      <c r="U14" s="53"/>
      <c r="V14" s="53"/>
      <c r="W14" s="53"/>
      <c r="X14" s="53"/>
      <c r="Y14" s="53"/>
      <c r="Z14" s="53"/>
      <c r="AA14" s="53"/>
      <c r="AB14" s="53"/>
      <c r="AC14" s="53"/>
    </row>
    <row r="15" spans="1:30" s="1" customFormat="1" ht="18" customHeight="1" x14ac:dyDescent="0.2">
      <c r="A15" s="9"/>
      <c r="B15" s="53" t="s">
        <v>28</v>
      </c>
      <c r="C15" s="53">
        <f>(C11*100)/M11</f>
        <v>25.675675675675677</v>
      </c>
      <c r="D15" s="53">
        <f>(D11*100)/M11</f>
        <v>28.378378378378379</v>
      </c>
      <c r="E15" s="53">
        <f>(E11*100)/M11</f>
        <v>18.918918918918919</v>
      </c>
      <c r="F15" s="53">
        <f>(F11*100)/M11</f>
        <v>24.324324324324323</v>
      </c>
      <c r="G15" s="53">
        <f>(G11*100)/M11</f>
        <v>1.3513513513513513</v>
      </c>
      <c r="H15" s="53">
        <f>(H11*100)/M11</f>
        <v>1.3513513513513513</v>
      </c>
      <c r="I15" s="53"/>
      <c r="J15" s="53"/>
      <c r="K15" s="53"/>
      <c r="L15" s="53"/>
      <c r="M15" s="53">
        <f>SUM(C15:L15)</f>
        <v>100</v>
      </c>
      <c r="R15" s="53" t="s">
        <v>28</v>
      </c>
      <c r="S15" s="80">
        <f>(S11*100)/AC11</f>
        <v>35.526315789473685</v>
      </c>
      <c r="T15" s="80">
        <f>(T11*100)/AC11</f>
        <v>26.315789473684209</v>
      </c>
      <c r="U15" s="80">
        <f>(U11*100)/AC11</f>
        <v>22.368421052631579</v>
      </c>
      <c r="V15" s="80">
        <f>(V11*100)/AC11</f>
        <v>10.526315789473685</v>
      </c>
      <c r="W15" s="80">
        <f>(W11*100)/AC11</f>
        <v>3.9473684210526314</v>
      </c>
      <c r="X15" s="80">
        <f>(X11*100)/AC11</f>
        <v>1.3157894736842106</v>
      </c>
      <c r="Y15" s="53"/>
      <c r="Z15" s="53"/>
      <c r="AA15" s="53"/>
      <c r="AB15" s="53"/>
      <c r="AC15" s="53">
        <f>SUM(S15:AB15)</f>
        <v>99.999999999999986</v>
      </c>
    </row>
    <row r="16" spans="1:30" ht="18" customHeight="1" x14ac:dyDescent="0.45">
      <c r="A16" s="9"/>
      <c r="B16" s="52" t="s">
        <v>10</v>
      </c>
      <c r="C16" s="53">
        <v>28</v>
      </c>
      <c r="D16" s="53">
        <v>23</v>
      </c>
      <c r="E16" s="53">
        <v>13</v>
      </c>
      <c r="F16" s="53">
        <v>17</v>
      </c>
      <c r="G16" s="53">
        <v>9</v>
      </c>
      <c r="H16" s="53">
        <v>6</v>
      </c>
      <c r="I16" s="53">
        <v>1</v>
      </c>
      <c r="J16" s="53"/>
      <c r="K16" s="53"/>
      <c r="L16" s="53"/>
      <c r="M16" s="53">
        <f>SUM(C16:L16)</f>
        <v>97</v>
      </c>
      <c r="R16" s="53" t="s">
        <v>15</v>
      </c>
      <c r="S16" s="61">
        <v>59</v>
      </c>
      <c r="T16" s="61">
        <v>15</v>
      </c>
      <c r="U16" s="61">
        <v>8</v>
      </c>
      <c r="V16" s="61">
        <v>8</v>
      </c>
      <c r="W16" s="61">
        <v>4</v>
      </c>
      <c r="X16" s="61">
        <v>2</v>
      </c>
      <c r="Y16" s="61">
        <v>0</v>
      </c>
      <c r="Z16" s="61">
        <v>0</v>
      </c>
      <c r="AA16" s="53"/>
      <c r="AB16" s="53"/>
      <c r="AC16" s="53">
        <f>SUM(S16:AB16)</f>
        <v>96</v>
      </c>
    </row>
    <row r="17" spans="1:29" s="1" customFormat="1" ht="18" customHeight="1" x14ac:dyDescent="0.2">
      <c r="A17" s="9"/>
      <c r="B17" s="52" t="s">
        <v>5</v>
      </c>
      <c r="C17" s="53">
        <v>28</v>
      </c>
      <c r="D17" s="53">
        <v>23</v>
      </c>
      <c r="E17" s="53">
        <v>13</v>
      </c>
      <c r="F17" s="53">
        <v>17</v>
      </c>
      <c r="G17" s="53">
        <v>9</v>
      </c>
      <c r="H17" s="53">
        <v>6</v>
      </c>
      <c r="I17" s="53">
        <v>1</v>
      </c>
      <c r="J17" s="53"/>
      <c r="K17" s="53"/>
      <c r="L17" s="53"/>
      <c r="M17" s="53">
        <f>SUM(C17:L17)</f>
        <v>97</v>
      </c>
      <c r="R17" s="52" t="s">
        <v>5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>
        <f>SUM(S17:AB17)</f>
        <v>0</v>
      </c>
    </row>
    <row r="18" spans="1:29" s="1" customFormat="1" ht="18" customHeight="1" x14ac:dyDescent="0.2">
      <c r="A18" s="9"/>
      <c r="B18" s="53" t="s">
        <v>242</v>
      </c>
      <c r="C18" s="53">
        <f t="shared" ref="C18:I18" si="7">C16*C4</f>
        <v>112</v>
      </c>
      <c r="D18" s="53">
        <f t="shared" si="7"/>
        <v>80.5</v>
      </c>
      <c r="E18" s="53">
        <f t="shared" si="7"/>
        <v>39</v>
      </c>
      <c r="F18" s="53">
        <f t="shared" si="7"/>
        <v>42.5</v>
      </c>
      <c r="G18" s="53">
        <f t="shared" si="7"/>
        <v>18</v>
      </c>
      <c r="H18" s="53">
        <f t="shared" si="7"/>
        <v>9</v>
      </c>
      <c r="I18" s="53">
        <f t="shared" si="7"/>
        <v>1</v>
      </c>
      <c r="J18" s="53"/>
      <c r="K18" s="53"/>
      <c r="L18" s="53"/>
      <c r="M18" s="53">
        <f>SUM(C18:L18)</f>
        <v>302</v>
      </c>
      <c r="R18" s="53" t="s">
        <v>242</v>
      </c>
      <c r="S18" s="53">
        <f t="shared" ref="S18:Y18" si="8">S16*S4</f>
        <v>236</v>
      </c>
      <c r="T18" s="53">
        <f t="shared" si="8"/>
        <v>52.5</v>
      </c>
      <c r="U18" s="53">
        <f t="shared" si="8"/>
        <v>24</v>
      </c>
      <c r="V18" s="53">
        <f t="shared" si="8"/>
        <v>20</v>
      </c>
      <c r="W18" s="53">
        <f t="shared" si="8"/>
        <v>8</v>
      </c>
      <c r="X18" s="53">
        <f t="shared" si="8"/>
        <v>3</v>
      </c>
      <c r="Y18" s="53">
        <f t="shared" si="8"/>
        <v>0</v>
      </c>
      <c r="Z18" s="53"/>
      <c r="AA18" s="53"/>
      <c r="AB18" s="53"/>
      <c r="AC18" s="53">
        <f>SUM(S18:AB18)</f>
        <v>343.5</v>
      </c>
    </row>
    <row r="19" spans="1:29" s="1" customFormat="1" ht="18" customHeight="1" x14ac:dyDescent="0.2">
      <c r="A19" s="9"/>
      <c r="B19" s="53" t="s">
        <v>26</v>
      </c>
      <c r="C19" s="53"/>
      <c r="D19" s="53">
        <f>M18/M16</f>
        <v>3.1134020618556701</v>
      </c>
      <c r="E19" s="53"/>
      <c r="F19" s="53"/>
      <c r="G19" s="53"/>
      <c r="H19" s="53"/>
      <c r="I19" s="53"/>
      <c r="J19" s="53"/>
      <c r="K19" s="53"/>
      <c r="L19" s="53"/>
      <c r="M19" s="53"/>
      <c r="R19" s="53" t="s">
        <v>26</v>
      </c>
      <c r="S19" s="53"/>
      <c r="T19" s="80">
        <f>AC18/AC16</f>
        <v>3.578125</v>
      </c>
      <c r="U19" s="53"/>
      <c r="V19" s="53"/>
      <c r="W19" s="53"/>
      <c r="X19" s="53"/>
      <c r="Y19" s="53"/>
      <c r="Z19" s="53"/>
      <c r="AA19" s="53"/>
      <c r="AB19" s="53"/>
      <c r="AC19" s="53"/>
    </row>
    <row r="20" spans="1:29" s="1" customFormat="1" ht="18" customHeight="1" x14ac:dyDescent="0.2">
      <c r="A20" s="9"/>
      <c r="B20" s="53" t="s">
        <v>28</v>
      </c>
      <c r="C20" s="53">
        <f>(C16*100)/M16</f>
        <v>28.865979381443299</v>
      </c>
      <c r="D20" s="53">
        <f>(D16*100)/M16</f>
        <v>23.711340206185568</v>
      </c>
      <c r="E20" s="53">
        <f>(E16*100)/M16</f>
        <v>13.402061855670103</v>
      </c>
      <c r="F20" s="53">
        <f>(F16*100)/M16</f>
        <v>17.52577319587629</v>
      </c>
      <c r="G20" s="53">
        <f>(G16*100)/M16</f>
        <v>9.2783505154639183</v>
      </c>
      <c r="H20" s="53">
        <f>(H16*100)/M16</f>
        <v>6.1855670103092786</v>
      </c>
      <c r="I20" s="53">
        <f>(I16*100)/M16</f>
        <v>1.0309278350515463</v>
      </c>
      <c r="J20" s="53"/>
      <c r="K20" s="53"/>
      <c r="L20" s="53"/>
      <c r="M20" s="53">
        <f>SUM(C20:L20)</f>
        <v>100</v>
      </c>
      <c r="R20" s="53" t="s">
        <v>28</v>
      </c>
      <c r="S20" s="80">
        <f>(S16*100)/AC16</f>
        <v>61.458333333333336</v>
      </c>
      <c r="T20" s="80">
        <f>(T16*100)/AC16</f>
        <v>15.625</v>
      </c>
      <c r="U20" s="80">
        <f>(U16*100)/AC16</f>
        <v>8.3333333333333339</v>
      </c>
      <c r="V20" s="80">
        <f>(V16*100)/AC16</f>
        <v>8.3333333333333339</v>
      </c>
      <c r="W20" s="80">
        <f>(W16*100)/AC16</f>
        <v>4.166666666666667</v>
      </c>
      <c r="X20" s="80">
        <f>(X16*100)/AC16</f>
        <v>2.0833333333333335</v>
      </c>
      <c r="Y20" s="53">
        <f>(Y16*100)/AC16</f>
        <v>0</v>
      </c>
      <c r="Z20" s="53"/>
      <c r="AA20" s="53"/>
      <c r="AB20" s="53"/>
      <c r="AC20" s="53">
        <f>SUM(S20:AB20)</f>
        <v>100</v>
      </c>
    </row>
    <row r="21" spans="1:29" ht="18" customHeight="1" x14ac:dyDescent="0.45">
      <c r="A21" s="9"/>
      <c r="B21" s="52" t="s">
        <v>12</v>
      </c>
      <c r="C21" s="53">
        <v>6</v>
      </c>
      <c r="D21" s="53">
        <v>12</v>
      </c>
      <c r="E21" s="53">
        <v>15</v>
      </c>
      <c r="F21" s="53">
        <v>9</v>
      </c>
      <c r="G21" s="53">
        <v>6</v>
      </c>
      <c r="H21" s="53"/>
      <c r="I21" s="53">
        <v>1</v>
      </c>
      <c r="J21" s="53">
        <v>0</v>
      </c>
      <c r="K21" s="53"/>
      <c r="L21" s="54"/>
      <c r="M21" s="55">
        <f>SUM(C21:L21)</f>
        <v>49</v>
      </c>
      <c r="R21" s="53" t="s">
        <v>17</v>
      </c>
      <c r="S21" s="61">
        <v>17</v>
      </c>
      <c r="T21" s="61">
        <v>12</v>
      </c>
      <c r="U21" s="61">
        <v>7</v>
      </c>
      <c r="V21" s="61">
        <v>9</v>
      </c>
      <c r="W21" s="61">
        <v>1</v>
      </c>
      <c r="X21" s="61">
        <v>0</v>
      </c>
      <c r="Y21" s="61">
        <v>2</v>
      </c>
      <c r="Z21" s="61">
        <v>1</v>
      </c>
      <c r="AA21" s="53"/>
      <c r="AB21" s="54"/>
      <c r="AC21" s="55">
        <f>SUM(S21:AB21)</f>
        <v>49</v>
      </c>
    </row>
    <row r="22" spans="1:29" ht="18" customHeight="1" x14ac:dyDescent="0.45">
      <c r="A22" s="9"/>
      <c r="B22" s="52" t="s">
        <v>14</v>
      </c>
      <c r="C22" s="53">
        <v>5</v>
      </c>
      <c r="D22" s="53">
        <v>4</v>
      </c>
      <c r="E22" s="53">
        <v>6</v>
      </c>
      <c r="F22" s="53">
        <v>2</v>
      </c>
      <c r="G22" s="53">
        <v>2</v>
      </c>
      <c r="H22" s="53">
        <v>5</v>
      </c>
      <c r="I22" s="53">
        <v>10</v>
      </c>
      <c r="J22" s="53">
        <v>17</v>
      </c>
      <c r="K22" s="53"/>
      <c r="L22" s="56"/>
      <c r="M22" s="57">
        <f>SUM(C22:L22)</f>
        <v>51</v>
      </c>
      <c r="R22" s="53" t="s">
        <v>19</v>
      </c>
      <c r="S22" s="61">
        <v>7</v>
      </c>
      <c r="T22" s="61">
        <v>1</v>
      </c>
      <c r="U22" s="61">
        <v>15</v>
      </c>
      <c r="V22" s="61">
        <v>9</v>
      </c>
      <c r="W22" s="61">
        <v>7</v>
      </c>
      <c r="X22" s="61">
        <v>2</v>
      </c>
      <c r="Y22" s="61">
        <v>1</v>
      </c>
      <c r="Z22" s="61">
        <v>7</v>
      </c>
      <c r="AA22" s="53"/>
      <c r="AB22" s="56"/>
      <c r="AC22" s="57">
        <f>SUM(S22:AB22)</f>
        <v>49</v>
      </c>
    </row>
    <row r="23" spans="1:29" s="1" customFormat="1" ht="18" customHeight="1" x14ac:dyDescent="0.2">
      <c r="A23" s="9"/>
      <c r="B23" s="52" t="s">
        <v>5</v>
      </c>
      <c r="C23" s="53">
        <v>11</v>
      </c>
      <c r="D23" s="53">
        <f t="shared" ref="D23:J23" si="9">SUM(D21:D22)</f>
        <v>16</v>
      </c>
      <c r="E23" s="53">
        <f t="shared" si="9"/>
        <v>21</v>
      </c>
      <c r="F23" s="53">
        <f t="shared" si="9"/>
        <v>11</v>
      </c>
      <c r="G23" s="53">
        <f t="shared" si="9"/>
        <v>8</v>
      </c>
      <c r="H23" s="53">
        <f t="shared" si="9"/>
        <v>5</v>
      </c>
      <c r="I23" s="53">
        <f t="shared" si="9"/>
        <v>11</v>
      </c>
      <c r="J23" s="53">
        <f t="shared" si="9"/>
        <v>17</v>
      </c>
      <c r="K23" s="53"/>
      <c r="L23" s="53"/>
      <c r="M23" s="53">
        <f>SUM(C23:L23)</f>
        <v>100</v>
      </c>
      <c r="R23" s="52" t="s">
        <v>5</v>
      </c>
      <c r="S23" s="53">
        <f>SUM(S21:S22)</f>
        <v>24</v>
      </c>
      <c r="T23" s="53">
        <f t="shared" ref="T23:Z23" si="10">SUM(T21:T22)</f>
        <v>13</v>
      </c>
      <c r="U23" s="53">
        <f t="shared" si="10"/>
        <v>22</v>
      </c>
      <c r="V23" s="53">
        <f t="shared" si="10"/>
        <v>18</v>
      </c>
      <c r="W23" s="53">
        <f t="shared" si="10"/>
        <v>8</v>
      </c>
      <c r="X23" s="53">
        <f t="shared" si="10"/>
        <v>2</v>
      </c>
      <c r="Y23" s="53">
        <f t="shared" si="10"/>
        <v>3</v>
      </c>
      <c r="Z23" s="53">
        <f t="shared" si="10"/>
        <v>8</v>
      </c>
      <c r="AA23" s="53"/>
      <c r="AB23" s="53"/>
      <c r="AC23" s="53">
        <f>SUM(S23:AB23)</f>
        <v>98</v>
      </c>
    </row>
    <row r="24" spans="1:29" s="1" customFormat="1" ht="18" customHeight="1" x14ac:dyDescent="0.2">
      <c r="A24" s="9"/>
      <c r="B24" s="53" t="s">
        <v>242</v>
      </c>
      <c r="C24" s="53">
        <f t="shared" ref="C24:J24" si="11">C23*C4</f>
        <v>44</v>
      </c>
      <c r="D24" s="53">
        <f t="shared" si="11"/>
        <v>56</v>
      </c>
      <c r="E24" s="53">
        <f t="shared" si="11"/>
        <v>63</v>
      </c>
      <c r="F24" s="53">
        <f t="shared" si="11"/>
        <v>27.5</v>
      </c>
      <c r="G24" s="53">
        <f t="shared" si="11"/>
        <v>16</v>
      </c>
      <c r="H24" s="53">
        <f t="shared" si="11"/>
        <v>7.5</v>
      </c>
      <c r="I24" s="53">
        <f t="shared" si="11"/>
        <v>11</v>
      </c>
      <c r="J24" s="53">
        <f t="shared" si="11"/>
        <v>0</v>
      </c>
      <c r="K24" s="53"/>
      <c r="L24" s="53"/>
      <c r="M24" s="53">
        <f>SUM(C24:L24)</f>
        <v>225</v>
      </c>
      <c r="R24" s="53" t="s">
        <v>242</v>
      </c>
      <c r="S24" s="53"/>
      <c r="T24" s="53">
        <f t="shared" ref="T24:Z24" si="12">T23*T4</f>
        <v>45.5</v>
      </c>
      <c r="U24" s="53">
        <f t="shared" si="12"/>
        <v>66</v>
      </c>
      <c r="V24" s="53">
        <f t="shared" si="12"/>
        <v>45</v>
      </c>
      <c r="W24" s="53">
        <f t="shared" si="12"/>
        <v>16</v>
      </c>
      <c r="X24" s="53">
        <f t="shared" si="12"/>
        <v>3</v>
      </c>
      <c r="Y24" s="53">
        <f t="shared" si="12"/>
        <v>3</v>
      </c>
      <c r="Z24" s="53">
        <f t="shared" si="12"/>
        <v>0</v>
      </c>
      <c r="AA24" s="53"/>
      <c r="AB24" s="53"/>
      <c r="AC24" s="53">
        <f>SUM(S24:AB24)</f>
        <v>178.5</v>
      </c>
    </row>
    <row r="25" spans="1:29" s="1" customFormat="1" ht="18" customHeight="1" x14ac:dyDescent="0.2">
      <c r="A25" s="9"/>
      <c r="B25" s="53" t="s">
        <v>26</v>
      </c>
      <c r="C25" s="53"/>
      <c r="D25" s="53">
        <f>M24/M23</f>
        <v>2.25</v>
      </c>
      <c r="E25" s="53"/>
      <c r="F25" s="53"/>
      <c r="G25" s="53"/>
      <c r="H25" s="53"/>
      <c r="I25" s="53"/>
      <c r="J25" s="53"/>
      <c r="K25" s="53"/>
      <c r="L25" s="53"/>
      <c r="M25" s="53"/>
      <c r="R25" s="53" t="s">
        <v>26</v>
      </c>
      <c r="S25" s="53"/>
      <c r="T25" s="80">
        <f>AC24/AC23</f>
        <v>1.8214285714285714</v>
      </c>
      <c r="U25" s="53"/>
      <c r="V25" s="53"/>
      <c r="W25" s="53"/>
      <c r="X25" s="53"/>
      <c r="Y25" s="53"/>
      <c r="Z25" s="53"/>
      <c r="AA25" s="53"/>
      <c r="AB25" s="53"/>
      <c r="AC25" s="53"/>
    </row>
    <row r="26" spans="1:29" s="1" customFormat="1" ht="18" customHeight="1" x14ac:dyDescent="0.2">
      <c r="A26" s="9"/>
      <c r="B26" s="53" t="s">
        <v>28</v>
      </c>
      <c r="C26" s="53">
        <f>(C23*100)/M23</f>
        <v>11</v>
      </c>
      <c r="D26" s="53">
        <f>(D23*100)/M23</f>
        <v>16</v>
      </c>
      <c r="E26" s="53">
        <f>(E23*100)/M23</f>
        <v>21</v>
      </c>
      <c r="F26" s="53">
        <f>(F23*100)/M23</f>
        <v>11</v>
      </c>
      <c r="G26" s="53">
        <f>(G23*100)/M23</f>
        <v>8</v>
      </c>
      <c r="H26" s="53">
        <f>(H23*100)/M23</f>
        <v>5</v>
      </c>
      <c r="I26" s="53">
        <f>(I23*100)/M23</f>
        <v>11</v>
      </c>
      <c r="J26" s="53">
        <f>(J23*100)/M23</f>
        <v>17</v>
      </c>
      <c r="K26" s="53"/>
      <c r="L26" s="53"/>
      <c r="M26" s="53">
        <f>SUM(C26:L26)</f>
        <v>100</v>
      </c>
      <c r="R26" s="53" t="s">
        <v>28</v>
      </c>
      <c r="S26" s="80">
        <f>(S23*100)/AC23</f>
        <v>24.489795918367346</v>
      </c>
      <c r="T26" s="80">
        <f>(T23*100)/AC23</f>
        <v>13.26530612244898</v>
      </c>
      <c r="U26" s="80">
        <f>(U23*100)/AC23</f>
        <v>22.448979591836736</v>
      </c>
      <c r="V26" s="80">
        <f>(V23*100)/AC23</f>
        <v>18.367346938775512</v>
      </c>
      <c r="W26" s="80">
        <f>(W23*100)/AC23</f>
        <v>8.1632653061224492</v>
      </c>
      <c r="X26" s="80">
        <f>(X23*100)/AC23</f>
        <v>2.0408163265306123</v>
      </c>
      <c r="Y26" s="80">
        <f>(Y23*100)/AC23</f>
        <v>3.0612244897959182</v>
      </c>
      <c r="Z26" s="80">
        <f>(Z23*100)/AC23</f>
        <v>8.1632653061224492</v>
      </c>
      <c r="AA26" s="53"/>
      <c r="AB26" s="53"/>
      <c r="AC26" s="53">
        <f>SUM(S26:AB26)</f>
        <v>100.00000000000001</v>
      </c>
    </row>
    <row r="27" spans="1:29" ht="18" customHeight="1" x14ac:dyDescent="0.45">
      <c r="A27" s="9"/>
      <c r="B27" s="52" t="s">
        <v>16</v>
      </c>
      <c r="C27" s="53">
        <v>0</v>
      </c>
      <c r="D27" s="53">
        <v>1</v>
      </c>
      <c r="E27" s="53" t="s">
        <v>228</v>
      </c>
      <c r="F27" s="53">
        <v>15</v>
      </c>
      <c r="G27" s="53">
        <v>15</v>
      </c>
      <c r="H27" s="53">
        <v>10</v>
      </c>
      <c r="I27" s="53">
        <v>14</v>
      </c>
      <c r="J27" s="53">
        <v>3</v>
      </c>
      <c r="K27" s="53"/>
      <c r="L27" s="53">
        <v>0</v>
      </c>
      <c r="M27" s="53">
        <f>SUM(C27:L27)</f>
        <v>58</v>
      </c>
      <c r="R27" s="53" t="s">
        <v>21</v>
      </c>
      <c r="S27" s="61">
        <v>4</v>
      </c>
      <c r="T27" s="61">
        <v>9</v>
      </c>
      <c r="U27" s="61">
        <v>11</v>
      </c>
      <c r="V27" s="61">
        <v>14</v>
      </c>
      <c r="W27" s="61">
        <v>8</v>
      </c>
      <c r="X27" s="61">
        <v>3</v>
      </c>
      <c r="Y27" s="61">
        <v>9</v>
      </c>
      <c r="Z27" s="61">
        <v>5</v>
      </c>
      <c r="AA27" s="53"/>
      <c r="AB27" s="53">
        <v>0</v>
      </c>
      <c r="AC27" s="53">
        <f>SUM(S27:AB27)</f>
        <v>63</v>
      </c>
    </row>
    <row r="28" spans="1:29" ht="18" customHeight="1" x14ac:dyDescent="0.45">
      <c r="A28" s="9"/>
      <c r="B28" s="52" t="s">
        <v>18</v>
      </c>
      <c r="C28" s="53">
        <v>11</v>
      </c>
      <c r="D28" s="53">
        <v>11</v>
      </c>
      <c r="E28" s="53">
        <v>10</v>
      </c>
      <c r="F28" s="53">
        <v>10</v>
      </c>
      <c r="G28" s="53">
        <v>5</v>
      </c>
      <c r="H28" s="53">
        <v>3</v>
      </c>
      <c r="I28" s="53">
        <v>13</v>
      </c>
      <c r="J28" s="53">
        <v>1</v>
      </c>
      <c r="K28" s="53"/>
      <c r="L28" s="53"/>
      <c r="M28" s="53">
        <f>SUM(C28:L28)</f>
        <v>64</v>
      </c>
      <c r="R28" s="53" t="s">
        <v>25</v>
      </c>
      <c r="S28" s="61">
        <v>14</v>
      </c>
      <c r="T28" s="61">
        <v>15</v>
      </c>
      <c r="U28" s="61">
        <v>9</v>
      </c>
      <c r="V28" s="61">
        <v>10</v>
      </c>
      <c r="W28" s="61">
        <v>2</v>
      </c>
      <c r="X28" s="61">
        <v>6</v>
      </c>
      <c r="Y28" s="61">
        <v>3</v>
      </c>
      <c r="Z28" s="61">
        <v>4</v>
      </c>
      <c r="AA28" s="53"/>
      <c r="AB28" s="53"/>
      <c r="AC28" s="53">
        <f>SUM(S28:AB28)</f>
        <v>63</v>
      </c>
    </row>
    <row r="29" spans="1:29" s="1" customFormat="1" ht="18" customHeight="1" x14ac:dyDescent="0.2">
      <c r="A29" s="9"/>
      <c r="B29" s="52" t="s">
        <v>5</v>
      </c>
      <c r="C29" s="53">
        <f t="shared" ref="C29:J29" si="13">SUM(C27:C28)</f>
        <v>11</v>
      </c>
      <c r="D29" s="53">
        <f t="shared" si="13"/>
        <v>12</v>
      </c>
      <c r="E29" s="53">
        <f t="shared" si="13"/>
        <v>10</v>
      </c>
      <c r="F29" s="53">
        <f t="shared" si="13"/>
        <v>25</v>
      </c>
      <c r="G29" s="53">
        <f t="shared" si="13"/>
        <v>20</v>
      </c>
      <c r="H29" s="53">
        <f t="shared" si="13"/>
        <v>13</v>
      </c>
      <c r="I29" s="53">
        <f t="shared" si="13"/>
        <v>27</v>
      </c>
      <c r="J29" s="53">
        <f t="shared" si="13"/>
        <v>4</v>
      </c>
      <c r="K29" s="53"/>
      <c r="L29" s="53">
        <f>SUM(L27:L28)</f>
        <v>0</v>
      </c>
      <c r="M29" s="53">
        <f>SUM(C29:L29)</f>
        <v>122</v>
      </c>
      <c r="R29" s="52" t="s">
        <v>5</v>
      </c>
      <c r="S29" s="53">
        <f t="shared" ref="S29:Z29" si="14">SUM(S27:S28)</f>
        <v>18</v>
      </c>
      <c r="T29" s="53">
        <f t="shared" si="14"/>
        <v>24</v>
      </c>
      <c r="U29" s="53">
        <f t="shared" si="14"/>
        <v>20</v>
      </c>
      <c r="V29" s="53">
        <f t="shared" si="14"/>
        <v>24</v>
      </c>
      <c r="W29" s="53">
        <f t="shared" si="14"/>
        <v>10</v>
      </c>
      <c r="X29" s="53">
        <f t="shared" si="14"/>
        <v>9</v>
      </c>
      <c r="Y29" s="53">
        <f t="shared" si="14"/>
        <v>12</v>
      </c>
      <c r="Z29" s="53">
        <f t="shared" si="14"/>
        <v>9</v>
      </c>
      <c r="AA29" s="53"/>
      <c r="AB29" s="53">
        <f>SUM(AB27:AB28)</f>
        <v>0</v>
      </c>
      <c r="AC29" s="53">
        <f>SUM(S29:AB29)</f>
        <v>126</v>
      </c>
    </row>
    <row r="30" spans="1:29" s="1" customFormat="1" ht="18" customHeight="1" x14ac:dyDescent="0.2">
      <c r="A30" s="9"/>
      <c r="B30" s="53" t="s">
        <v>242</v>
      </c>
      <c r="C30" s="53">
        <f t="shared" ref="C30:J30" si="15">C29*C4</f>
        <v>44</v>
      </c>
      <c r="D30" s="53">
        <f t="shared" si="15"/>
        <v>42</v>
      </c>
      <c r="E30" s="53">
        <f t="shared" si="15"/>
        <v>30</v>
      </c>
      <c r="F30" s="53">
        <f t="shared" si="15"/>
        <v>62.5</v>
      </c>
      <c r="G30" s="53">
        <f t="shared" si="15"/>
        <v>40</v>
      </c>
      <c r="H30" s="53">
        <f t="shared" si="15"/>
        <v>19.5</v>
      </c>
      <c r="I30" s="53">
        <f t="shared" si="15"/>
        <v>27</v>
      </c>
      <c r="J30" s="53">
        <f t="shared" si="15"/>
        <v>0</v>
      </c>
      <c r="K30" s="53">
        <v>0</v>
      </c>
      <c r="L30" s="53"/>
      <c r="M30" s="53">
        <f>SUM(C30:L30)</f>
        <v>265</v>
      </c>
      <c r="R30" s="53" t="s">
        <v>242</v>
      </c>
      <c r="S30" s="53">
        <f t="shared" ref="S30:Z30" si="16">S29*S4</f>
        <v>72</v>
      </c>
      <c r="T30" s="53">
        <f t="shared" si="16"/>
        <v>84</v>
      </c>
      <c r="U30" s="53">
        <f t="shared" si="16"/>
        <v>60</v>
      </c>
      <c r="V30" s="53">
        <f t="shared" si="16"/>
        <v>60</v>
      </c>
      <c r="W30" s="53">
        <f t="shared" si="16"/>
        <v>20</v>
      </c>
      <c r="X30" s="53">
        <f t="shared" si="16"/>
        <v>13.5</v>
      </c>
      <c r="Y30" s="53">
        <f t="shared" si="16"/>
        <v>12</v>
      </c>
      <c r="Z30" s="53">
        <f t="shared" si="16"/>
        <v>0</v>
      </c>
      <c r="AA30" s="53">
        <v>0</v>
      </c>
      <c r="AB30" s="53"/>
      <c r="AC30" s="53">
        <f>SUM(S30:AB30)</f>
        <v>321.5</v>
      </c>
    </row>
    <row r="31" spans="1:29" s="1" customFormat="1" ht="18" customHeight="1" x14ac:dyDescent="0.2">
      <c r="A31" s="9"/>
      <c r="B31" s="53" t="s">
        <v>26</v>
      </c>
      <c r="C31" s="53">
        <f>M30/M29</f>
        <v>2.1721311475409837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R31" s="53" t="s">
        <v>26</v>
      </c>
      <c r="S31" s="80">
        <f>AC30/AC29</f>
        <v>2.5515873015873014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</row>
    <row r="32" spans="1:29" s="1" customFormat="1" ht="18" customHeight="1" x14ac:dyDescent="0.2">
      <c r="A32" s="9"/>
      <c r="B32" s="53" t="s">
        <v>28</v>
      </c>
      <c r="C32" s="53">
        <f>(C29*100)/M29</f>
        <v>9.0163934426229506</v>
      </c>
      <c r="D32" s="53">
        <f>(D29*100)/M29</f>
        <v>9.8360655737704921</v>
      </c>
      <c r="E32" s="53">
        <f>(E29*100)/M29</f>
        <v>8.1967213114754092</v>
      </c>
      <c r="F32" s="53">
        <f>(F29*100)/M29</f>
        <v>20.491803278688526</v>
      </c>
      <c r="G32" s="53">
        <f>(G29*100)/M29</f>
        <v>16.393442622950818</v>
      </c>
      <c r="H32" s="53">
        <f>(H29*100)/M29</f>
        <v>10.655737704918034</v>
      </c>
      <c r="I32" s="53">
        <f>(I29*100)/M29</f>
        <v>22.131147540983605</v>
      </c>
      <c r="J32" s="53">
        <f>(J29*100)/M29</f>
        <v>3.278688524590164</v>
      </c>
      <c r="K32" s="53">
        <f>(K29*100)/M29</f>
        <v>0</v>
      </c>
      <c r="L32" s="53">
        <f>(L29*100)/M29</f>
        <v>0</v>
      </c>
      <c r="M32" s="53">
        <f>SUM(C32:L32)</f>
        <v>100</v>
      </c>
      <c r="R32" s="53" t="s">
        <v>28</v>
      </c>
      <c r="S32" s="80">
        <f>(S29*100)/AC29</f>
        <v>14.285714285714286</v>
      </c>
      <c r="T32" s="80">
        <f>(T29*100)/AC29</f>
        <v>19.047619047619047</v>
      </c>
      <c r="U32" s="80">
        <f>(U29*100)/AC29</f>
        <v>15.873015873015873</v>
      </c>
      <c r="V32" s="80">
        <f>(V29*100)/AC29</f>
        <v>19.047619047619047</v>
      </c>
      <c r="W32" s="80">
        <f>(W29*100)/AC29</f>
        <v>7.9365079365079367</v>
      </c>
      <c r="X32" s="80">
        <f>(X29*100)/AC29</f>
        <v>7.1428571428571432</v>
      </c>
      <c r="Y32" s="80">
        <f>(Y29*100)/AC29</f>
        <v>9.5238095238095237</v>
      </c>
      <c r="Z32" s="80">
        <f>(Z29*100)/AC29</f>
        <v>7.1428571428571432</v>
      </c>
      <c r="AA32" s="53">
        <f>(AA29*100)/AC29</f>
        <v>0</v>
      </c>
      <c r="AB32" s="53">
        <f>(AB29*100)/AC29</f>
        <v>0</v>
      </c>
      <c r="AC32" s="53">
        <f>SUM(S32:AB32)</f>
        <v>99.999999999999986</v>
      </c>
    </row>
    <row r="33" spans="1:29" ht="18" customHeight="1" x14ac:dyDescent="0.45">
      <c r="A33" s="1"/>
      <c r="B33" s="52" t="s">
        <v>20</v>
      </c>
      <c r="C33" s="53">
        <v>20</v>
      </c>
      <c r="D33" s="53">
        <v>14</v>
      </c>
      <c r="E33" s="53">
        <v>12</v>
      </c>
      <c r="F33" s="53">
        <v>9</v>
      </c>
      <c r="G33" s="53">
        <v>10</v>
      </c>
      <c r="H33" s="53">
        <v>6</v>
      </c>
      <c r="I33" s="53"/>
      <c r="J33" s="53"/>
      <c r="K33" s="53"/>
      <c r="L33" s="53"/>
      <c r="M33" s="53">
        <f>SUM(C33:L33)</f>
        <v>71</v>
      </c>
      <c r="R33" s="53" t="s">
        <v>24</v>
      </c>
      <c r="S33" s="61">
        <v>10</v>
      </c>
      <c r="T33" s="61">
        <v>11</v>
      </c>
      <c r="U33" s="61">
        <v>15</v>
      </c>
      <c r="V33" s="61">
        <v>9</v>
      </c>
      <c r="W33" s="61">
        <v>10</v>
      </c>
      <c r="X33" s="61">
        <v>5</v>
      </c>
      <c r="Y33" s="61">
        <v>7</v>
      </c>
      <c r="Z33" s="61">
        <v>3</v>
      </c>
      <c r="AA33" s="53"/>
      <c r="AB33" s="53"/>
      <c r="AC33" s="53">
        <f>SUM(S33:AB33)</f>
        <v>70</v>
      </c>
    </row>
    <row r="34" spans="1:29" ht="18" customHeight="1" x14ac:dyDescent="0.45">
      <c r="A34" s="1"/>
      <c r="B34" s="52" t="s">
        <v>22</v>
      </c>
      <c r="C34" s="53">
        <v>4</v>
      </c>
      <c r="D34" s="53">
        <v>4</v>
      </c>
      <c r="E34" s="53">
        <v>9</v>
      </c>
      <c r="F34" s="53">
        <v>10</v>
      </c>
      <c r="G34" s="53">
        <v>10</v>
      </c>
      <c r="H34" s="53">
        <v>18</v>
      </c>
      <c r="I34" s="53">
        <v>16</v>
      </c>
      <c r="J34" s="53"/>
      <c r="K34" s="53"/>
      <c r="L34" s="53"/>
      <c r="M34" s="53">
        <f>SUM(C34:L34)</f>
        <v>71</v>
      </c>
      <c r="R34" s="53" t="s">
        <v>23</v>
      </c>
      <c r="S34" s="61">
        <v>4</v>
      </c>
      <c r="T34" s="61">
        <v>8</v>
      </c>
      <c r="U34" s="61">
        <v>22</v>
      </c>
      <c r="V34" s="61">
        <v>15</v>
      </c>
      <c r="W34" s="61">
        <v>13</v>
      </c>
      <c r="X34" s="61">
        <v>4</v>
      </c>
      <c r="Y34" s="61">
        <v>3</v>
      </c>
      <c r="Z34" s="61">
        <v>1</v>
      </c>
      <c r="AA34" s="53"/>
      <c r="AB34" s="53"/>
      <c r="AC34" s="53">
        <f>SUM(S34:AB34)</f>
        <v>70</v>
      </c>
    </row>
    <row r="35" spans="1:29" ht="18" customHeight="1" x14ac:dyDescent="0.2">
      <c r="A35" s="1"/>
      <c r="B35" s="52" t="s">
        <v>5</v>
      </c>
      <c r="C35" s="58">
        <f t="shared" ref="C35:I35" si="17">SUM(C33:C34)</f>
        <v>24</v>
      </c>
      <c r="D35" s="58">
        <f t="shared" si="17"/>
        <v>18</v>
      </c>
      <c r="E35" s="58">
        <f t="shared" si="17"/>
        <v>21</v>
      </c>
      <c r="F35" s="58">
        <f t="shared" si="17"/>
        <v>19</v>
      </c>
      <c r="G35" s="58">
        <f t="shared" si="17"/>
        <v>20</v>
      </c>
      <c r="H35" s="58">
        <f t="shared" si="17"/>
        <v>24</v>
      </c>
      <c r="I35" s="58">
        <f t="shared" si="17"/>
        <v>16</v>
      </c>
      <c r="J35" s="58"/>
      <c r="K35" s="58"/>
      <c r="L35" s="58"/>
      <c r="M35" s="58">
        <f>SUM(C35:L35)</f>
        <v>142</v>
      </c>
      <c r="R35" s="52" t="s">
        <v>5</v>
      </c>
      <c r="S35" s="58">
        <f t="shared" ref="S35:Y35" si="18">SUM(S33:S34)</f>
        <v>14</v>
      </c>
      <c r="T35" s="58">
        <f t="shared" si="18"/>
        <v>19</v>
      </c>
      <c r="U35" s="58">
        <f t="shared" si="18"/>
        <v>37</v>
      </c>
      <c r="V35" s="58">
        <f t="shared" si="18"/>
        <v>24</v>
      </c>
      <c r="W35" s="58">
        <f t="shared" si="18"/>
        <v>23</v>
      </c>
      <c r="X35" s="58">
        <f t="shared" si="18"/>
        <v>9</v>
      </c>
      <c r="Y35" s="58">
        <f t="shared" si="18"/>
        <v>10</v>
      </c>
      <c r="Z35" s="58">
        <f>SUM(Z33:Z34)</f>
        <v>4</v>
      </c>
      <c r="AA35" s="58"/>
      <c r="AB35" s="58"/>
      <c r="AC35" s="58">
        <f>SUM(S35:AB35)</f>
        <v>140</v>
      </c>
    </row>
    <row r="36" spans="1:29" ht="18" customHeight="1" x14ac:dyDescent="0.45">
      <c r="A36" s="1"/>
      <c r="B36" s="53" t="s">
        <v>242</v>
      </c>
      <c r="C36" s="59">
        <f t="shared" ref="C36:I36" si="19">C35*C4</f>
        <v>96</v>
      </c>
      <c r="D36" s="59">
        <f t="shared" si="19"/>
        <v>63</v>
      </c>
      <c r="E36" s="59">
        <f t="shared" si="19"/>
        <v>63</v>
      </c>
      <c r="F36" s="59">
        <f t="shared" si="19"/>
        <v>47.5</v>
      </c>
      <c r="G36" s="59">
        <f t="shared" si="19"/>
        <v>40</v>
      </c>
      <c r="H36" s="59">
        <f t="shared" si="19"/>
        <v>36</v>
      </c>
      <c r="I36" s="59">
        <f t="shared" si="19"/>
        <v>16</v>
      </c>
      <c r="J36" s="60"/>
      <c r="K36" s="60"/>
      <c r="L36" s="60"/>
      <c r="M36" s="61">
        <f>SUM(C36:L36)</f>
        <v>361.5</v>
      </c>
      <c r="R36" s="53" t="s">
        <v>242</v>
      </c>
      <c r="S36" s="59">
        <f t="shared" ref="S36:Z36" si="20">S35*S4</f>
        <v>56</v>
      </c>
      <c r="T36" s="59">
        <f t="shared" si="20"/>
        <v>66.5</v>
      </c>
      <c r="U36" s="59">
        <f t="shared" si="20"/>
        <v>111</v>
      </c>
      <c r="V36" s="59">
        <f t="shared" si="20"/>
        <v>60</v>
      </c>
      <c r="W36" s="59">
        <f t="shared" si="20"/>
        <v>46</v>
      </c>
      <c r="X36" s="59">
        <f t="shared" si="20"/>
        <v>13.5</v>
      </c>
      <c r="Y36" s="59">
        <f t="shared" si="20"/>
        <v>10</v>
      </c>
      <c r="Z36" s="59">
        <f t="shared" si="20"/>
        <v>0</v>
      </c>
      <c r="AA36" s="60"/>
      <c r="AB36" s="60"/>
      <c r="AC36" s="61">
        <f>SUM(S36:AB36)</f>
        <v>363</v>
      </c>
    </row>
    <row r="37" spans="1:29" ht="18" customHeight="1" x14ac:dyDescent="0.45">
      <c r="A37" s="1"/>
      <c r="B37" s="53" t="s">
        <v>26</v>
      </c>
      <c r="C37" s="62">
        <f>M36/M35</f>
        <v>2.545774647887324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R37" s="53" t="s">
        <v>26</v>
      </c>
      <c r="S37" s="148">
        <f>AC36/AC35</f>
        <v>2.592857142857143</v>
      </c>
      <c r="T37" s="63"/>
      <c r="U37" s="63"/>
      <c r="V37" s="63"/>
      <c r="W37" s="63"/>
      <c r="X37" s="63"/>
      <c r="Y37" s="63"/>
      <c r="Z37" s="63"/>
      <c r="AA37" s="63"/>
      <c r="AB37" s="63"/>
      <c r="AC37" s="63"/>
    </row>
    <row r="38" spans="1:29" ht="18" customHeight="1" x14ac:dyDescent="0.45">
      <c r="A38" s="1"/>
      <c r="B38" s="53" t="s">
        <v>28</v>
      </c>
      <c r="C38" s="53">
        <f>(C35*100)/M35</f>
        <v>16.901408450704224</v>
      </c>
      <c r="D38" s="53">
        <f>(D35*100)/M35</f>
        <v>12.67605633802817</v>
      </c>
      <c r="E38" s="53">
        <f>(E35*100)/M35</f>
        <v>14.788732394366198</v>
      </c>
      <c r="F38" s="53">
        <f>(F35*100)/M35</f>
        <v>13.380281690140846</v>
      </c>
      <c r="G38" s="53">
        <f>(G35*100)/M35</f>
        <v>14.084507042253522</v>
      </c>
      <c r="H38" s="53">
        <f>(H35*100)/M35</f>
        <v>16.901408450704224</v>
      </c>
      <c r="I38" s="53">
        <f>(I35*100)/M35</f>
        <v>11.267605633802816</v>
      </c>
      <c r="J38" s="53">
        <f>(J35*100)/M35</f>
        <v>0</v>
      </c>
      <c r="K38" s="53">
        <f>(K35*100)/M35</f>
        <v>0</v>
      </c>
      <c r="L38" s="53">
        <f>(L35*100)/M35</f>
        <v>0</v>
      </c>
      <c r="M38" s="61">
        <f>SUM(C38:L38)</f>
        <v>100</v>
      </c>
      <c r="R38" s="53" t="s">
        <v>28</v>
      </c>
      <c r="S38" s="53">
        <f>(S35*100)/AC35</f>
        <v>10</v>
      </c>
      <c r="T38" s="80">
        <f>(T35*100)/AC35</f>
        <v>13.571428571428571</v>
      </c>
      <c r="U38" s="80">
        <f>(U35*100)/AC35</f>
        <v>26.428571428571427</v>
      </c>
      <c r="V38" s="80">
        <f>(V35*100)/AC35</f>
        <v>17.142857142857142</v>
      </c>
      <c r="W38" s="80">
        <f>(W35*100)/AC35</f>
        <v>16.428571428571427</v>
      </c>
      <c r="X38" s="80">
        <f>(X35*100)/AC35</f>
        <v>6.4285714285714288</v>
      </c>
      <c r="Y38" s="80">
        <f>(Y35*100)/AC35</f>
        <v>7.1428571428571432</v>
      </c>
      <c r="Z38" s="80">
        <f>(Z35*100)/AC35</f>
        <v>2.8571428571428572</v>
      </c>
      <c r="AA38" s="53">
        <f>(AA35*100)/AC35</f>
        <v>0</v>
      </c>
      <c r="AB38" s="53">
        <f>(AB35*100)/AC35</f>
        <v>0</v>
      </c>
      <c r="AC38" s="61">
        <f>SUM(S38:AB38)</f>
        <v>100</v>
      </c>
    </row>
    <row r="39" spans="1:29" s="1" customFormat="1" ht="18" customHeight="1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68"/>
    </row>
    <row r="40" spans="1:29" s="1" customFormat="1" ht="18" customHeight="1" x14ac:dyDescent="0.2">
      <c r="B40" s="6" t="s">
        <v>230</v>
      </c>
      <c r="C40" s="5"/>
      <c r="D40" s="5"/>
      <c r="E40" s="5"/>
      <c r="F40" s="78"/>
      <c r="G40" s="78"/>
      <c r="H40" s="78"/>
      <c r="I40" s="78"/>
      <c r="J40" s="78"/>
      <c r="K40" s="78"/>
      <c r="L40" s="78"/>
      <c r="M40" s="68"/>
      <c r="R40" s="6" t="s">
        <v>272</v>
      </c>
      <c r="S40" s="5"/>
      <c r="T40" s="5"/>
      <c r="U40" s="5"/>
    </row>
    <row r="41" spans="1:29" s="1" customFormat="1" ht="18" customHeight="1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68"/>
    </row>
    <row r="42" spans="1:29" s="1" customFormat="1" ht="18" customHeight="1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68"/>
    </row>
    <row r="43" spans="1:29" s="1" customFormat="1" ht="18" customHeight="1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68"/>
    </row>
    <row r="44" spans="1:29" s="1" customFormat="1" ht="18" customHeight="1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68"/>
    </row>
    <row r="45" spans="1:29" s="1" customFormat="1" ht="18" customHeight="1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68"/>
    </row>
    <row r="46" spans="1:29" ht="18.75" customHeight="1" x14ac:dyDescent="0.2">
      <c r="A46" s="9"/>
      <c r="B46" s="714" t="s">
        <v>32</v>
      </c>
      <c r="C46" s="714"/>
      <c r="D46" s="714"/>
      <c r="E46" s="714"/>
      <c r="F46" s="714"/>
      <c r="G46" s="714"/>
      <c r="H46" s="714"/>
      <c r="I46" s="714"/>
      <c r="J46" s="714"/>
      <c r="K46" s="714"/>
      <c r="L46" s="714"/>
      <c r="M46" s="714"/>
      <c r="R46" s="714" t="s">
        <v>32</v>
      </c>
      <c r="S46" s="714"/>
      <c r="T46" s="714"/>
      <c r="U46" s="714"/>
      <c r="V46" s="714"/>
      <c r="W46" s="714"/>
      <c r="X46" s="714"/>
      <c r="Y46" s="714"/>
      <c r="Z46" s="714"/>
      <c r="AA46" s="714"/>
      <c r="AB46" s="714"/>
      <c r="AC46" s="714"/>
    </row>
    <row r="47" spans="1:29" ht="24.75" customHeight="1" thickBot="1" x14ac:dyDescent="0.25">
      <c r="A47" s="9"/>
      <c r="B47" s="715" t="s">
        <v>211</v>
      </c>
      <c r="C47" s="715"/>
      <c r="D47" s="715"/>
      <c r="E47" s="715"/>
      <c r="F47" s="715"/>
      <c r="G47" s="715"/>
      <c r="H47" s="715"/>
      <c r="I47" s="715"/>
      <c r="J47" s="715"/>
      <c r="K47" s="715"/>
      <c r="L47" s="715"/>
      <c r="M47" s="715"/>
      <c r="R47" s="715" t="s">
        <v>229</v>
      </c>
      <c r="S47" s="715"/>
      <c r="T47" s="715"/>
      <c r="U47" s="715"/>
      <c r="V47" s="715"/>
      <c r="W47" s="715"/>
      <c r="X47" s="715"/>
      <c r="Y47" s="715"/>
      <c r="Z47" s="715"/>
      <c r="AA47" s="715"/>
      <c r="AB47" s="715"/>
      <c r="AC47" s="715"/>
    </row>
    <row r="48" spans="1:29" ht="15.75" customHeight="1" x14ac:dyDescent="0.2">
      <c r="A48" s="9"/>
      <c r="B48" s="707" t="s">
        <v>1</v>
      </c>
      <c r="C48" s="709" t="s">
        <v>2</v>
      </c>
      <c r="D48" s="710"/>
      <c r="E48" s="710"/>
      <c r="F48" s="710"/>
      <c r="G48" s="710"/>
      <c r="H48" s="710"/>
      <c r="I48" s="710"/>
      <c r="J48" s="710"/>
      <c r="K48" s="710"/>
      <c r="L48" s="710"/>
      <c r="M48" s="10"/>
      <c r="R48" s="707" t="s">
        <v>1</v>
      </c>
      <c r="S48" s="709" t="s">
        <v>2</v>
      </c>
      <c r="T48" s="710"/>
      <c r="U48" s="710"/>
      <c r="V48" s="710"/>
      <c r="W48" s="710"/>
      <c r="X48" s="710"/>
      <c r="Y48" s="710"/>
      <c r="Z48" s="710"/>
      <c r="AA48" s="710"/>
      <c r="AB48" s="710"/>
      <c r="AC48" s="10"/>
    </row>
    <row r="49" spans="1:29" ht="18" customHeight="1" thickBot="1" x14ac:dyDescent="0.25">
      <c r="A49" s="9"/>
      <c r="B49" s="708"/>
      <c r="C49" s="12">
        <v>4</v>
      </c>
      <c r="D49" s="12">
        <v>3.5</v>
      </c>
      <c r="E49" s="12">
        <v>3</v>
      </c>
      <c r="F49" s="12">
        <v>2.5</v>
      </c>
      <c r="G49" s="12">
        <v>2</v>
      </c>
      <c r="H49" s="12">
        <v>1.5</v>
      </c>
      <c r="I49" s="12">
        <v>1</v>
      </c>
      <c r="J49" s="12">
        <v>0</v>
      </c>
      <c r="K49" s="12" t="s">
        <v>3</v>
      </c>
      <c r="L49" s="12" t="s">
        <v>4</v>
      </c>
      <c r="M49" s="13" t="s">
        <v>5</v>
      </c>
      <c r="R49" s="708"/>
      <c r="S49" s="12">
        <v>4</v>
      </c>
      <c r="T49" s="12">
        <v>3.5</v>
      </c>
      <c r="U49" s="12">
        <v>3</v>
      </c>
      <c r="V49" s="12">
        <v>2.5</v>
      </c>
      <c r="W49" s="12">
        <v>2</v>
      </c>
      <c r="X49" s="12">
        <v>1.5</v>
      </c>
      <c r="Y49" s="12">
        <v>1</v>
      </c>
      <c r="Z49" s="12">
        <v>0</v>
      </c>
      <c r="AA49" s="12" t="s">
        <v>3</v>
      </c>
      <c r="AB49" s="12" t="s">
        <v>4</v>
      </c>
      <c r="AC49" s="13" t="s">
        <v>5</v>
      </c>
    </row>
    <row r="50" spans="1:29" ht="15.95" customHeight="1" x14ac:dyDescent="0.45">
      <c r="A50" s="9"/>
      <c r="B50" s="50" t="s">
        <v>33</v>
      </c>
      <c r="C50" s="51">
        <v>10</v>
      </c>
      <c r="D50" s="51">
        <v>12</v>
      </c>
      <c r="E50" s="51">
        <v>8</v>
      </c>
      <c r="F50" s="51">
        <v>8</v>
      </c>
      <c r="G50" s="51">
        <v>11</v>
      </c>
      <c r="H50" s="51">
        <v>4</v>
      </c>
      <c r="I50" s="51">
        <v>4</v>
      </c>
      <c r="J50" s="51">
        <v>2</v>
      </c>
      <c r="K50" s="51"/>
      <c r="L50" s="51"/>
      <c r="M50" s="51">
        <f>SUM(C50:L50)</f>
        <v>59</v>
      </c>
      <c r="R50" s="53" t="s">
        <v>34</v>
      </c>
      <c r="S50" s="59">
        <v>17</v>
      </c>
      <c r="T50" s="59">
        <v>6</v>
      </c>
      <c r="U50" s="59">
        <v>9</v>
      </c>
      <c r="V50" s="59">
        <v>9</v>
      </c>
      <c r="W50" s="59">
        <v>1</v>
      </c>
      <c r="X50" s="59">
        <v>6</v>
      </c>
      <c r="Y50" s="59">
        <v>5</v>
      </c>
      <c r="Z50" s="59">
        <v>5</v>
      </c>
      <c r="AA50" s="51"/>
      <c r="AB50" s="51"/>
      <c r="AC50" s="51">
        <f>SUM(S50:AB50)</f>
        <v>58</v>
      </c>
    </row>
    <row r="51" spans="1:29" ht="15.95" customHeight="1" x14ac:dyDescent="0.45">
      <c r="A51" s="9"/>
      <c r="B51" s="50" t="s">
        <v>35</v>
      </c>
      <c r="C51" s="51">
        <v>4</v>
      </c>
      <c r="D51" s="51">
        <v>1</v>
      </c>
      <c r="E51" s="51">
        <v>6</v>
      </c>
      <c r="F51" s="51">
        <v>7</v>
      </c>
      <c r="G51" s="51">
        <v>7</v>
      </c>
      <c r="H51" s="51">
        <v>3</v>
      </c>
      <c r="I51" s="51">
        <v>4</v>
      </c>
      <c r="J51" s="51">
        <v>27</v>
      </c>
      <c r="K51" s="51"/>
      <c r="L51" s="51"/>
      <c r="M51" s="53">
        <f>SUM(C51:L51)</f>
        <v>59</v>
      </c>
      <c r="R51" s="53" t="s">
        <v>36</v>
      </c>
      <c r="S51" s="59">
        <v>12</v>
      </c>
      <c r="T51" s="59">
        <v>6</v>
      </c>
      <c r="U51" s="59">
        <v>1</v>
      </c>
      <c r="V51" s="59">
        <v>4</v>
      </c>
      <c r="W51" s="59">
        <v>7</v>
      </c>
      <c r="X51" s="59">
        <v>5</v>
      </c>
      <c r="Y51" s="59">
        <v>16</v>
      </c>
      <c r="Z51" s="59">
        <v>7</v>
      </c>
      <c r="AA51" s="51"/>
      <c r="AB51" s="51"/>
      <c r="AC51" s="53">
        <f>SUM(S51:AB51)</f>
        <v>58</v>
      </c>
    </row>
    <row r="52" spans="1:29" ht="15.95" customHeight="1" x14ac:dyDescent="0.45">
      <c r="A52" s="9"/>
      <c r="B52" s="50" t="s">
        <v>232</v>
      </c>
      <c r="C52" s="51">
        <v>22</v>
      </c>
      <c r="D52" s="51">
        <v>4</v>
      </c>
      <c r="E52" s="51">
        <v>6</v>
      </c>
      <c r="F52" s="51">
        <v>3</v>
      </c>
      <c r="G52" s="51">
        <v>3</v>
      </c>
      <c r="H52" s="51">
        <v>7</v>
      </c>
      <c r="I52" s="51">
        <v>5</v>
      </c>
      <c r="J52" s="51">
        <v>9</v>
      </c>
      <c r="K52" s="51"/>
      <c r="L52" s="51"/>
      <c r="M52" s="53">
        <f>SUM(C52:L52)</f>
        <v>59</v>
      </c>
      <c r="R52" s="53" t="s">
        <v>38</v>
      </c>
      <c r="S52" s="59">
        <v>33</v>
      </c>
      <c r="T52" s="59">
        <v>0</v>
      </c>
      <c r="U52" s="59">
        <v>1</v>
      </c>
      <c r="V52" s="59">
        <v>5</v>
      </c>
      <c r="W52" s="59">
        <v>8</v>
      </c>
      <c r="X52" s="59">
        <v>6</v>
      </c>
      <c r="Y52" s="59">
        <v>5</v>
      </c>
      <c r="Z52" s="59">
        <v>0</v>
      </c>
      <c r="AA52" s="51"/>
      <c r="AB52" s="51"/>
      <c r="AC52" s="53">
        <f>SUM(S52:AB52)</f>
        <v>58</v>
      </c>
    </row>
    <row r="53" spans="1:29" ht="15.95" customHeight="1" x14ac:dyDescent="0.2">
      <c r="A53" s="9"/>
      <c r="B53" s="53" t="s">
        <v>5</v>
      </c>
      <c r="C53" s="51">
        <f t="shared" ref="C53:J53" si="21">SUM(C50:C52)</f>
        <v>36</v>
      </c>
      <c r="D53" s="51">
        <f t="shared" si="21"/>
        <v>17</v>
      </c>
      <c r="E53" s="51">
        <f t="shared" si="21"/>
        <v>20</v>
      </c>
      <c r="F53" s="51">
        <f t="shared" si="21"/>
        <v>18</v>
      </c>
      <c r="G53" s="51">
        <f t="shared" si="21"/>
        <v>21</v>
      </c>
      <c r="H53" s="51">
        <f t="shared" si="21"/>
        <v>14</v>
      </c>
      <c r="I53" s="51">
        <f t="shared" si="21"/>
        <v>13</v>
      </c>
      <c r="J53" s="51">
        <f t="shared" si="21"/>
        <v>38</v>
      </c>
      <c r="K53" s="51"/>
      <c r="L53" s="51"/>
      <c r="M53" s="53">
        <f>SUM(M50:M52)</f>
        <v>177</v>
      </c>
      <c r="R53" s="53" t="s">
        <v>5</v>
      </c>
      <c r="S53" s="51">
        <f t="shared" ref="S53:Z53" si="22">SUM(S50:S52)</f>
        <v>62</v>
      </c>
      <c r="T53" s="51">
        <f t="shared" si="22"/>
        <v>12</v>
      </c>
      <c r="U53" s="51">
        <f t="shared" si="22"/>
        <v>11</v>
      </c>
      <c r="V53" s="51">
        <f t="shared" si="22"/>
        <v>18</v>
      </c>
      <c r="W53" s="51">
        <f t="shared" si="22"/>
        <v>16</v>
      </c>
      <c r="X53" s="51">
        <f t="shared" si="22"/>
        <v>17</v>
      </c>
      <c r="Y53" s="51">
        <f t="shared" si="22"/>
        <v>26</v>
      </c>
      <c r="Z53" s="51">
        <f t="shared" si="22"/>
        <v>12</v>
      </c>
      <c r="AA53" s="51"/>
      <c r="AB53" s="51"/>
      <c r="AC53" s="53">
        <f>SUM(AC50:AC52)</f>
        <v>174</v>
      </c>
    </row>
    <row r="54" spans="1:29" ht="15.95" customHeight="1" x14ac:dyDescent="0.2">
      <c r="A54" s="9"/>
      <c r="B54" s="53" t="s">
        <v>242</v>
      </c>
      <c r="C54" s="51">
        <f>C53*C49</f>
        <v>144</v>
      </c>
      <c r="D54" s="51">
        <f t="shared" ref="D54:J54" si="23">D53*D49</f>
        <v>59.5</v>
      </c>
      <c r="E54" s="51">
        <f t="shared" si="23"/>
        <v>60</v>
      </c>
      <c r="F54" s="51">
        <f t="shared" si="23"/>
        <v>45</v>
      </c>
      <c r="G54" s="51">
        <f t="shared" si="23"/>
        <v>42</v>
      </c>
      <c r="H54" s="51">
        <f t="shared" si="23"/>
        <v>21</v>
      </c>
      <c r="I54" s="51">
        <f t="shared" si="23"/>
        <v>13</v>
      </c>
      <c r="J54" s="51">
        <f t="shared" si="23"/>
        <v>0</v>
      </c>
      <c r="K54" s="51"/>
      <c r="L54" s="51"/>
      <c r="M54" s="53">
        <f>SUM(C54:L54)</f>
        <v>384.5</v>
      </c>
      <c r="R54" s="53" t="s">
        <v>242</v>
      </c>
      <c r="S54" s="51">
        <f>S53*S49</f>
        <v>248</v>
      </c>
      <c r="T54" s="51">
        <f t="shared" ref="T54:Z54" si="24">T53*T49</f>
        <v>42</v>
      </c>
      <c r="U54" s="51">
        <f t="shared" si="24"/>
        <v>33</v>
      </c>
      <c r="V54" s="51">
        <f t="shared" si="24"/>
        <v>45</v>
      </c>
      <c r="W54" s="51">
        <f t="shared" si="24"/>
        <v>32</v>
      </c>
      <c r="X54" s="51">
        <f t="shared" si="24"/>
        <v>25.5</v>
      </c>
      <c r="Y54" s="51">
        <f t="shared" si="24"/>
        <v>26</v>
      </c>
      <c r="Z54" s="51">
        <f t="shared" si="24"/>
        <v>0</v>
      </c>
      <c r="AA54" s="51"/>
      <c r="AB54" s="51"/>
      <c r="AC54" s="53">
        <f>SUM(S54:AB54)</f>
        <v>451.5</v>
      </c>
    </row>
    <row r="55" spans="1:29" ht="15.95" customHeight="1" x14ac:dyDescent="0.2">
      <c r="A55" s="9"/>
      <c r="B55" s="53" t="s">
        <v>26</v>
      </c>
      <c r="C55" s="51">
        <f>M54/M53</f>
        <v>2.1723163841807911</v>
      </c>
      <c r="D55" s="51"/>
      <c r="E55" s="51"/>
      <c r="F55" s="51"/>
      <c r="G55" s="51"/>
      <c r="H55" s="51"/>
      <c r="I55" s="51"/>
      <c r="J55" s="51"/>
      <c r="K55" s="51"/>
      <c r="L55" s="51"/>
      <c r="M55" s="53"/>
      <c r="R55" s="53" t="s">
        <v>26</v>
      </c>
      <c r="S55" s="150">
        <f>AC54/AC53</f>
        <v>2.5948275862068964</v>
      </c>
      <c r="T55" s="51"/>
      <c r="U55" s="51"/>
      <c r="V55" s="51"/>
      <c r="W55" s="51"/>
      <c r="X55" s="51"/>
      <c r="Y55" s="51"/>
      <c r="Z55" s="51"/>
      <c r="AA55" s="51"/>
      <c r="AB55" s="51"/>
      <c r="AC55" s="53"/>
    </row>
    <row r="56" spans="1:29" ht="15.95" customHeight="1" x14ac:dyDescent="0.2">
      <c r="A56" s="9"/>
      <c r="B56" s="53" t="s">
        <v>28</v>
      </c>
      <c r="C56" s="51">
        <f>(C53*100)/M53</f>
        <v>20.338983050847457</v>
      </c>
      <c r="D56" s="51">
        <f>(D53*100)/M53</f>
        <v>9.6045197740112993</v>
      </c>
      <c r="E56" s="51">
        <f>(E53*100)/M53</f>
        <v>11.299435028248588</v>
      </c>
      <c r="F56" s="51">
        <f>(F53*100)/M53</f>
        <v>10.169491525423728</v>
      </c>
      <c r="G56" s="51">
        <f>(G53*100)/M53</f>
        <v>11.864406779661017</v>
      </c>
      <c r="H56" s="51">
        <f>(H53*100)/M53</f>
        <v>7.9096045197740112</v>
      </c>
      <c r="I56" s="51">
        <f>(I53*100)/M53</f>
        <v>7.3446327683615822</v>
      </c>
      <c r="J56" s="51">
        <f>(J53*100)/M53</f>
        <v>21.468926553672315</v>
      </c>
      <c r="K56" s="51"/>
      <c r="L56" s="51"/>
      <c r="M56" s="53">
        <f t="shared" ref="M56:M62" si="25">SUM(C56:L56)</f>
        <v>100</v>
      </c>
      <c r="R56" s="53" t="s">
        <v>28</v>
      </c>
      <c r="S56" s="150">
        <f>(S53*100)/AC53</f>
        <v>35.632183908045974</v>
      </c>
      <c r="T56" s="150">
        <f>(T53*100)/AC53</f>
        <v>6.8965517241379306</v>
      </c>
      <c r="U56" s="150">
        <f>(U53*100)/AC53</f>
        <v>6.3218390804597702</v>
      </c>
      <c r="V56" s="150">
        <f>(V53*100)/AC53</f>
        <v>10.344827586206897</v>
      </c>
      <c r="W56" s="150">
        <f>(W53*100)/AC53</f>
        <v>9.1954022988505741</v>
      </c>
      <c r="X56" s="150">
        <f>(X53*100)/AC53</f>
        <v>9.7701149425287355</v>
      </c>
      <c r="Y56" s="150">
        <f>(Y53*100)/AC53</f>
        <v>14.942528735632184</v>
      </c>
      <c r="Z56" s="150">
        <f>(Z53*100)/AC53</f>
        <v>6.8965517241379306</v>
      </c>
      <c r="AA56" s="51"/>
      <c r="AB56" s="51"/>
      <c r="AC56" s="53">
        <f t="shared" ref="AC56:AC62" si="26">SUM(S56:AB56)</f>
        <v>99.999999999999986</v>
      </c>
    </row>
    <row r="57" spans="1:29" ht="15.95" customHeight="1" x14ac:dyDescent="0.45">
      <c r="A57" s="9"/>
      <c r="B57" s="50" t="s">
        <v>37</v>
      </c>
      <c r="C57" s="51">
        <v>17</v>
      </c>
      <c r="D57" s="51">
        <v>4</v>
      </c>
      <c r="E57" s="51">
        <v>5</v>
      </c>
      <c r="F57" s="51">
        <v>5</v>
      </c>
      <c r="G57" s="51">
        <v>11</v>
      </c>
      <c r="H57" s="51">
        <v>11</v>
      </c>
      <c r="I57" s="51">
        <v>16</v>
      </c>
      <c r="J57" s="51">
        <v>6</v>
      </c>
      <c r="K57" s="51"/>
      <c r="L57" s="51"/>
      <c r="M57" s="53">
        <f t="shared" si="25"/>
        <v>75</v>
      </c>
      <c r="R57" s="53" t="s">
        <v>40</v>
      </c>
      <c r="S57" s="61">
        <v>8</v>
      </c>
      <c r="T57" s="61">
        <v>10</v>
      </c>
      <c r="U57" s="61">
        <v>14</v>
      </c>
      <c r="V57" s="61">
        <v>16</v>
      </c>
      <c r="W57" s="61">
        <v>11</v>
      </c>
      <c r="X57" s="61">
        <v>6</v>
      </c>
      <c r="Y57" s="61">
        <v>10</v>
      </c>
      <c r="Z57" s="61">
        <v>1</v>
      </c>
      <c r="AA57" s="51"/>
      <c r="AB57" s="51"/>
      <c r="AC57" s="53">
        <f t="shared" si="26"/>
        <v>76</v>
      </c>
    </row>
    <row r="58" spans="1:29" ht="15.95" customHeight="1" x14ac:dyDescent="0.45">
      <c r="A58" s="9"/>
      <c r="B58" s="50" t="s">
        <v>39</v>
      </c>
      <c r="C58" s="51">
        <v>17</v>
      </c>
      <c r="D58" s="51">
        <v>4</v>
      </c>
      <c r="E58" s="51">
        <v>5</v>
      </c>
      <c r="F58" s="51">
        <v>5</v>
      </c>
      <c r="G58" s="51">
        <v>11</v>
      </c>
      <c r="H58" s="51">
        <v>11</v>
      </c>
      <c r="I58" s="51">
        <v>16</v>
      </c>
      <c r="J58" s="51">
        <v>6</v>
      </c>
      <c r="K58" s="51"/>
      <c r="L58" s="51"/>
      <c r="M58" s="53">
        <f t="shared" si="25"/>
        <v>75</v>
      </c>
      <c r="R58" s="53" t="s">
        <v>42</v>
      </c>
      <c r="S58" s="61">
        <v>8</v>
      </c>
      <c r="T58" s="61">
        <v>5</v>
      </c>
      <c r="U58" s="61">
        <v>8</v>
      </c>
      <c r="V58" s="61">
        <v>5</v>
      </c>
      <c r="W58" s="61">
        <v>10</v>
      </c>
      <c r="X58" s="61">
        <v>17</v>
      </c>
      <c r="Y58" s="61">
        <v>10</v>
      </c>
      <c r="Z58" s="61">
        <v>13</v>
      </c>
      <c r="AA58" s="51"/>
      <c r="AB58" s="51"/>
      <c r="AC58" s="53">
        <f t="shared" si="26"/>
        <v>76</v>
      </c>
    </row>
    <row r="59" spans="1:29" ht="15.95" customHeight="1" x14ac:dyDescent="0.45">
      <c r="A59" s="9"/>
      <c r="B59" s="50" t="s">
        <v>233</v>
      </c>
      <c r="C59" s="51">
        <v>22</v>
      </c>
      <c r="D59" s="51">
        <v>2</v>
      </c>
      <c r="E59" s="51">
        <v>5</v>
      </c>
      <c r="F59" s="51">
        <v>1</v>
      </c>
      <c r="G59" s="51">
        <v>4</v>
      </c>
      <c r="H59" s="51">
        <v>9</v>
      </c>
      <c r="I59" s="51">
        <v>10</v>
      </c>
      <c r="J59" s="51">
        <v>22</v>
      </c>
      <c r="K59" s="51"/>
      <c r="L59" s="51"/>
      <c r="M59" s="53">
        <f t="shared" si="25"/>
        <v>75</v>
      </c>
      <c r="R59" s="53" t="s">
        <v>260</v>
      </c>
      <c r="S59" s="61">
        <v>2</v>
      </c>
      <c r="T59" s="61">
        <v>5</v>
      </c>
      <c r="U59" s="61">
        <v>10</v>
      </c>
      <c r="V59" s="61">
        <v>12</v>
      </c>
      <c r="W59" s="61">
        <v>11</v>
      </c>
      <c r="X59" s="61">
        <v>10</v>
      </c>
      <c r="Y59" s="61">
        <v>12</v>
      </c>
      <c r="Z59" s="61">
        <v>14</v>
      </c>
      <c r="AA59" s="51"/>
      <c r="AB59" s="51"/>
      <c r="AC59" s="53">
        <f t="shared" si="26"/>
        <v>76</v>
      </c>
    </row>
    <row r="60" spans="1:29" s="1" customFormat="1" ht="15.95" customHeight="1" x14ac:dyDescent="0.45">
      <c r="A60" s="9"/>
      <c r="B60" s="50" t="s">
        <v>235</v>
      </c>
      <c r="C60" s="51">
        <v>2</v>
      </c>
      <c r="D60" s="51">
        <v>5</v>
      </c>
      <c r="E60" s="51">
        <v>9</v>
      </c>
      <c r="F60" s="51">
        <v>7</v>
      </c>
      <c r="G60" s="51">
        <v>11</v>
      </c>
      <c r="H60" s="51">
        <v>6</v>
      </c>
      <c r="I60" s="51">
        <v>5</v>
      </c>
      <c r="J60" s="51">
        <v>30</v>
      </c>
      <c r="K60" s="53"/>
      <c r="L60" s="53"/>
      <c r="M60" s="53">
        <f>SUM(C60:L60)</f>
        <v>75</v>
      </c>
      <c r="R60" s="53" t="s">
        <v>44</v>
      </c>
      <c r="S60" s="61">
        <v>36</v>
      </c>
      <c r="T60" s="61">
        <v>5</v>
      </c>
      <c r="U60" s="61">
        <v>2</v>
      </c>
      <c r="V60" s="61">
        <v>0</v>
      </c>
      <c r="W60" s="61">
        <v>3</v>
      </c>
      <c r="X60" s="61">
        <v>8</v>
      </c>
      <c r="Y60" s="61">
        <v>21</v>
      </c>
      <c r="Z60" s="61">
        <v>1</v>
      </c>
      <c r="AA60" s="53"/>
      <c r="AB60" s="53"/>
      <c r="AC60" s="53">
        <f t="shared" si="26"/>
        <v>76</v>
      </c>
    </row>
    <row r="61" spans="1:29" ht="15.95" customHeight="1" x14ac:dyDescent="0.2">
      <c r="A61" s="9"/>
      <c r="B61" s="53" t="s">
        <v>5</v>
      </c>
      <c r="C61" s="51">
        <f>C59*C49</f>
        <v>88</v>
      </c>
      <c r="D61" s="51">
        <f t="shared" ref="D61:J61" si="27">SUM(D57:D59)</f>
        <v>10</v>
      </c>
      <c r="E61" s="51">
        <f t="shared" si="27"/>
        <v>15</v>
      </c>
      <c r="F61" s="51">
        <f t="shared" si="27"/>
        <v>11</v>
      </c>
      <c r="G61" s="51">
        <f t="shared" si="27"/>
        <v>26</v>
      </c>
      <c r="H61" s="51">
        <f t="shared" si="27"/>
        <v>31</v>
      </c>
      <c r="I61" s="51">
        <f t="shared" si="27"/>
        <v>42</v>
      </c>
      <c r="J61" s="51">
        <f t="shared" si="27"/>
        <v>34</v>
      </c>
      <c r="K61" s="51"/>
      <c r="L61" s="51"/>
      <c r="M61" s="53">
        <f t="shared" si="25"/>
        <v>257</v>
      </c>
      <c r="R61" s="53" t="s">
        <v>5</v>
      </c>
      <c r="S61" s="51">
        <f>S59*S49</f>
        <v>8</v>
      </c>
      <c r="T61" s="51">
        <f t="shared" ref="T61:Z61" si="28">SUM(T57:T59)</f>
        <v>20</v>
      </c>
      <c r="U61" s="51">
        <f t="shared" si="28"/>
        <v>32</v>
      </c>
      <c r="V61" s="51">
        <f t="shared" si="28"/>
        <v>33</v>
      </c>
      <c r="W61" s="51">
        <f t="shared" si="28"/>
        <v>32</v>
      </c>
      <c r="X61" s="51">
        <f t="shared" si="28"/>
        <v>33</v>
      </c>
      <c r="Y61" s="51">
        <f t="shared" si="28"/>
        <v>32</v>
      </c>
      <c r="Z61" s="51">
        <f t="shared" si="28"/>
        <v>28</v>
      </c>
      <c r="AA61" s="51"/>
      <c r="AB61" s="51"/>
      <c r="AC61" s="53">
        <f t="shared" si="26"/>
        <v>218</v>
      </c>
    </row>
    <row r="62" spans="1:29" ht="15.95" customHeight="1" x14ac:dyDescent="0.2">
      <c r="A62" s="9"/>
      <c r="B62" s="53" t="s">
        <v>242</v>
      </c>
      <c r="C62" s="51">
        <f>C61*C49</f>
        <v>352</v>
      </c>
      <c r="D62" s="51">
        <f t="shared" ref="D62:J62" si="29">D61*D49</f>
        <v>35</v>
      </c>
      <c r="E62" s="51">
        <f t="shared" si="29"/>
        <v>45</v>
      </c>
      <c r="F62" s="51">
        <f t="shared" si="29"/>
        <v>27.5</v>
      </c>
      <c r="G62" s="51">
        <f t="shared" si="29"/>
        <v>52</v>
      </c>
      <c r="H62" s="51">
        <f t="shared" si="29"/>
        <v>46.5</v>
      </c>
      <c r="I62" s="51">
        <f t="shared" si="29"/>
        <v>42</v>
      </c>
      <c r="J62" s="51">
        <f t="shared" si="29"/>
        <v>0</v>
      </c>
      <c r="K62" s="51"/>
      <c r="L62" s="51"/>
      <c r="M62" s="53">
        <f t="shared" si="25"/>
        <v>600</v>
      </c>
      <c r="R62" s="53" t="s">
        <v>242</v>
      </c>
      <c r="S62" s="51">
        <f>S61*S49</f>
        <v>32</v>
      </c>
      <c r="T62" s="51">
        <f t="shared" ref="T62:Z62" si="30">T61*T49</f>
        <v>70</v>
      </c>
      <c r="U62" s="51">
        <f t="shared" si="30"/>
        <v>96</v>
      </c>
      <c r="V62" s="51">
        <f t="shared" si="30"/>
        <v>82.5</v>
      </c>
      <c r="W62" s="51">
        <f t="shared" si="30"/>
        <v>64</v>
      </c>
      <c r="X62" s="51">
        <f t="shared" si="30"/>
        <v>49.5</v>
      </c>
      <c r="Y62" s="51">
        <f t="shared" si="30"/>
        <v>32</v>
      </c>
      <c r="Z62" s="51">
        <f t="shared" si="30"/>
        <v>0</v>
      </c>
      <c r="AA62" s="51"/>
      <c r="AB62" s="51"/>
      <c r="AC62" s="53">
        <f t="shared" si="26"/>
        <v>426</v>
      </c>
    </row>
    <row r="63" spans="1:29" ht="15.95" customHeight="1" x14ac:dyDescent="0.2">
      <c r="A63" s="9"/>
      <c r="B63" s="53" t="s">
        <v>26</v>
      </c>
      <c r="C63" s="53">
        <f>M62/M61</f>
        <v>2.3346303501945527</v>
      </c>
      <c r="D63" s="53"/>
      <c r="E63" s="53"/>
      <c r="F63" s="53"/>
      <c r="G63" s="53"/>
      <c r="H63" s="53"/>
      <c r="I63" s="53"/>
      <c r="J63" s="51"/>
      <c r="K63" s="51"/>
      <c r="L63" s="51"/>
      <c r="M63" s="53"/>
      <c r="R63" s="53" t="s">
        <v>26</v>
      </c>
      <c r="S63" s="80">
        <f>AC62/AC61</f>
        <v>1.9541284403669725</v>
      </c>
      <c r="T63" s="53"/>
      <c r="U63" s="53"/>
      <c r="V63" s="53"/>
      <c r="W63" s="53"/>
      <c r="X63" s="53"/>
      <c r="Y63" s="53"/>
      <c r="Z63" s="51"/>
      <c r="AA63" s="51"/>
      <c r="AB63" s="51"/>
      <c r="AC63" s="53"/>
    </row>
    <row r="64" spans="1:29" ht="15.95" customHeight="1" x14ac:dyDescent="0.2">
      <c r="A64" s="9"/>
      <c r="B64" s="53" t="s">
        <v>28</v>
      </c>
      <c r="C64" s="53">
        <f>(C61*100)/M61</f>
        <v>34.24124513618677</v>
      </c>
      <c r="D64" s="53">
        <f>(D61*100)/M61</f>
        <v>3.8910505836575875</v>
      </c>
      <c r="E64" s="53">
        <f>(E61*100)/M61</f>
        <v>5.836575875486381</v>
      </c>
      <c r="F64" s="53">
        <f>(F61*100)/M61</f>
        <v>4.2801556420233462</v>
      </c>
      <c r="G64" s="53">
        <f>(G61*100)/M61</f>
        <v>10.116731517509727</v>
      </c>
      <c r="H64" s="53">
        <f>(H61*100)/M61</f>
        <v>12.062256809338521</v>
      </c>
      <c r="I64" s="53">
        <f>(I61*100)/M61</f>
        <v>16.342412451361866</v>
      </c>
      <c r="J64" s="53">
        <f>(J61*100)/M61</f>
        <v>13.229571984435797</v>
      </c>
      <c r="K64" s="51"/>
      <c r="L64" s="51"/>
      <c r="M64" s="53">
        <f>SUM(C64:L64)</f>
        <v>99.999999999999986</v>
      </c>
      <c r="R64" s="53" t="s">
        <v>28</v>
      </c>
      <c r="S64" s="80">
        <f>(S61*100)/AC61</f>
        <v>3.669724770642202</v>
      </c>
      <c r="T64" s="80">
        <f>(T61*100)/AC61</f>
        <v>9.1743119266055047</v>
      </c>
      <c r="U64" s="80">
        <f>(U61*100)/AC61</f>
        <v>14.678899082568808</v>
      </c>
      <c r="V64" s="80">
        <f>(V61*100)/AC61</f>
        <v>15.137614678899082</v>
      </c>
      <c r="W64" s="80">
        <f>(W61*100)/AC61</f>
        <v>14.678899082568808</v>
      </c>
      <c r="X64" s="80">
        <f>(X61*100)/AC61</f>
        <v>15.137614678899082</v>
      </c>
      <c r="Y64" s="80">
        <f>(Y61*100)/AC61</f>
        <v>14.678899082568808</v>
      </c>
      <c r="Z64" s="80">
        <f>(Z61*100)/AC61</f>
        <v>12.844036697247706</v>
      </c>
      <c r="AA64" s="51"/>
      <c r="AB64" s="51"/>
      <c r="AC64" s="53">
        <f>SUM(S64:AB64)</f>
        <v>100</v>
      </c>
    </row>
    <row r="65" spans="1:29" ht="15.95" customHeight="1" x14ac:dyDescent="0.45">
      <c r="A65" s="9"/>
      <c r="B65" s="50" t="s">
        <v>41</v>
      </c>
      <c r="C65" s="51">
        <v>6</v>
      </c>
      <c r="D65" s="51">
        <v>14</v>
      </c>
      <c r="E65" s="51">
        <v>21</v>
      </c>
      <c r="F65" s="51">
        <v>10</v>
      </c>
      <c r="G65" s="51">
        <v>13</v>
      </c>
      <c r="H65" s="51">
        <v>11</v>
      </c>
      <c r="I65" s="51">
        <v>7</v>
      </c>
      <c r="J65" s="51">
        <v>15</v>
      </c>
      <c r="K65" s="53"/>
      <c r="L65" s="51"/>
      <c r="M65" s="53">
        <f>SUM(C65:L65)</f>
        <v>97</v>
      </c>
      <c r="R65" s="53" t="s">
        <v>45</v>
      </c>
      <c r="S65" s="61">
        <v>9</v>
      </c>
      <c r="T65" s="61">
        <v>15</v>
      </c>
      <c r="U65" s="61">
        <v>16</v>
      </c>
      <c r="V65" s="61">
        <v>23</v>
      </c>
      <c r="W65" s="61">
        <v>13</v>
      </c>
      <c r="X65" s="61">
        <v>8</v>
      </c>
      <c r="Y65" s="61">
        <v>5</v>
      </c>
      <c r="Z65" s="61">
        <v>7</v>
      </c>
      <c r="AA65" s="53"/>
      <c r="AB65" s="51"/>
      <c r="AC65" s="53">
        <f>SUM(S65:AB65)</f>
        <v>96</v>
      </c>
    </row>
    <row r="66" spans="1:29" ht="15.95" customHeight="1" x14ac:dyDescent="0.45">
      <c r="A66" s="9"/>
      <c r="B66" s="50" t="s">
        <v>43</v>
      </c>
      <c r="C66" s="51">
        <v>4</v>
      </c>
      <c r="D66" s="51">
        <v>6</v>
      </c>
      <c r="E66" s="51">
        <v>14</v>
      </c>
      <c r="F66" s="51">
        <v>14</v>
      </c>
      <c r="G66" s="51">
        <v>11</v>
      </c>
      <c r="H66" s="51">
        <v>13</v>
      </c>
      <c r="I66" s="51">
        <v>7</v>
      </c>
      <c r="J66" s="51">
        <v>28</v>
      </c>
      <c r="K66" s="53"/>
      <c r="L66" s="53"/>
      <c r="M66" s="53">
        <f>SUM(C66:L66)</f>
        <v>97</v>
      </c>
      <c r="R66" s="53" t="s">
        <v>47</v>
      </c>
      <c r="S66" s="61">
        <v>17</v>
      </c>
      <c r="T66" s="61">
        <v>14</v>
      </c>
      <c r="U66" s="61">
        <v>14</v>
      </c>
      <c r="V66" s="61">
        <v>6</v>
      </c>
      <c r="W66" s="61">
        <v>7</v>
      </c>
      <c r="X66" s="61">
        <v>6</v>
      </c>
      <c r="Y66" s="61">
        <v>10</v>
      </c>
      <c r="Z66" s="61">
        <v>22</v>
      </c>
      <c r="AA66" s="53"/>
      <c r="AB66" s="53"/>
      <c r="AC66" s="53">
        <f>SUM(S66:AB66)</f>
        <v>96</v>
      </c>
    </row>
    <row r="67" spans="1:29" ht="15.95" customHeight="1" x14ac:dyDescent="0.45">
      <c r="A67" s="9"/>
      <c r="B67" s="50" t="s">
        <v>249</v>
      </c>
      <c r="C67" s="51">
        <v>52</v>
      </c>
      <c r="D67" s="51">
        <v>4</v>
      </c>
      <c r="E67" s="51">
        <v>6</v>
      </c>
      <c r="F67" s="51">
        <v>7</v>
      </c>
      <c r="G67" s="51">
        <v>7</v>
      </c>
      <c r="H67" s="51">
        <v>4</v>
      </c>
      <c r="I67" s="51">
        <v>5</v>
      </c>
      <c r="J67" s="51">
        <v>12</v>
      </c>
      <c r="K67" s="51"/>
      <c r="L67" s="51"/>
      <c r="M67" s="53">
        <f>SUM(C67:L67)</f>
        <v>97</v>
      </c>
      <c r="R67" s="53" t="s">
        <v>49</v>
      </c>
      <c r="S67" s="61">
        <v>35</v>
      </c>
      <c r="T67" s="61">
        <v>8</v>
      </c>
      <c r="U67" s="61">
        <v>10</v>
      </c>
      <c r="V67" s="61">
        <v>4</v>
      </c>
      <c r="W67" s="61">
        <v>15</v>
      </c>
      <c r="X67" s="61">
        <v>2</v>
      </c>
      <c r="Y67" s="61">
        <v>22</v>
      </c>
      <c r="Z67" s="61">
        <v>0</v>
      </c>
      <c r="AA67" s="51"/>
      <c r="AB67" s="51"/>
      <c r="AC67" s="53">
        <f>SUM(S67:AB67)</f>
        <v>96</v>
      </c>
    </row>
    <row r="68" spans="1:29" ht="15.95" customHeight="1" x14ac:dyDescent="0.2">
      <c r="A68" s="9"/>
      <c r="B68" s="53" t="s">
        <v>5</v>
      </c>
      <c r="C68" s="53">
        <f t="shared" ref="C68:J68" si="31">SUM(C65:C67)</f>
        <v>62</v>
      </c>
      <c r="D68" s="53">
        <f t="shared" si="31"/>
        <v>24</v>
      </c>
      <c r="E68" s="53">
        <f t="shared" si="31"/>
        <v>41</v>
      </c>
      <c r="F68" s="53">
        <f t="shared" si="31"/>
        <v>31</v>
      </c>
      <c r="G68" s="53">
        <f t="shared" si="31"/>
        <v>31</v>
      </c>
      <c r="H68" s="53">
        <f t="shared" si="31"/>
        <v>28</v>
      </c>
      <c r="I68" s="53">
        <f t="shared" si="31"/>
        <v>19</v>
      </c>
      <c r="J68" s="53">
        <f t="shared" si="31"/>
        <v>55</v>
      </c>
      <c r="K68" s="53"/>
      <c r="L68" s="53"/>
      <c r="M68" s="53">
        <f>SUM(M65:M67)</f>
        <v>291</v>
      </c>
      <c r="R68" s="53" t="s">
        <v>5</v>
      </c>
      <c r="S68" s="53">
        <f t="shared" ref="S68:Z68" si="32">SUM(S65:S67)</f>
        <v>61</v>
      </c>
      <c r="T68" s="53">
        <f t="shared" si="32"/>
        <v>37</v>
      </c>
      <c r="U68" s="53">
        <f t="shared" si="32"/>
        <v>40</v>
      </c>
      <c r="V68" s="53">
        <f t="shared" si="32"/>
        <v>33</v>
      </c>
      <c r="W68" s="53">
        <f t="shared" si="32"/>
        <v>35</v>
      </c>
      <c r="X68" s="53">
        <f t="shared" si="32"/>
        <v>16</v>
      </c>
      <c r="Y68" s="53">
        <f t="shared" si="32"/>
        <v>37</v>
      </c>
      <c r="Z68" s="53">
        <f t="shared" si="32"/>
        <v>29</v>
      </c>
      <c r="AA68" s="53"/>
      <c r="AB68" s="53"/>
      <c r="AC68" s="53">
        <f>SUM(AC65:AC67)</f>
        <v>288</v>
      </c>
    </row>
    <row r="69" spans="1:29" ht="15.95" customHeight="1" x14ac:dyDescent="0.2">
      <c r="A69" s="9"/>
      <c r="B69" s="53" t="s">
        <v>242</v>
      </c>
      <c r="C69" s="53">
        <f>C68*C49</f>
        <v>248</v>
      </c>
      <c r="D69" s="53">
        <f t="shared" ref="D69:J69" si="33">D68*D49</f>
        <v>84</v>
      </c>
      <c r="E69" s="53">
        <f t="shared" si="33"/>
        <v>123</v>
      </c>
      <c r="F69" s="53">
        <f t="shared" si="33"/>
        <v>77.5</v>
      </c>
      <c r="G69" s="53">
        <f t="shared" si="33"/>
        <v>62</v>
      </c>
      <c r="H69" s="53">
        <f t="shared" si="33"/>
        <v>42</v>
      </c>
      <c r="I69" s="53">
        <f t="shared" si="33"/>
        <v>19</v>
      </c>
      <c r="J69" s="53">
        <f t="shared" si="33"/>
        <v>0</v>
      </c>
      <c r="K69" s="53"/>
      <c r="L69" s="53"/>
      <c r="M69" s="53">
        <f>SUM(C69:L69)</f>
        <v>655.5</v>
      </c>
      <c r="R69" s="53" t="s">
        <v>242</v>
      </c>
      <c r="S69" s="53">
        <f>S68*S49</f>
        <v>244</v>
      </c>
      <c r="T69" s="53">
        <f t="shared" ref="T69:Z69" si="34">T68*T49</f>
        <v>129.5</v>
      </c>
      <c r="U69" s="53">
        <f t="shared" si="34"/>
        <v>120</v>
      </c>
      <c r="V69" s="53">
        <f t="shared" si="34"/>
        <v>82.5</v>
      </c>
      <c r="W69" s="53">
        <f t="shared" si="34"/>
        <v>70</v>
      </c>
      <c r="X69" s="53">
        <f t="shared" si="34"/>
        <v>24</v>
      </c>
      <c r="Y69" s="53">
        <f t="shared" si="34"/>
        <v>37</v>
      </c>
      <c r="Z69" s="53">
        <f t="shared" si="34"/>
        <v>0</v>
      </c>
      <c r="AA69" s="53"/>
      <c r="AB69" s="53"/>
      <c r="AC69" s="53">
        <f>SUM(S69:AB69)</f>
        <v>707</v>
      </c>
    </row>
    <row r="70" spans="1:29" ht="15.95" customHeight="1" x14ac:dyDescent="0.2">
      <c r="A70" s="9"/>
      <c r="B70" s="53" t="s">
        <v>26</v>
      </c>
      <c r="C70" s="53">
        <f>M69/M68</f>
        <v>2.2525773195876289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R70" s="53" t="s">
        <v>26</v>
      </c>
      <c r="S70" s="80">
        <f>AC69/AC68</f>
        <v>2.4548611111111112</v>
      </c>
      <c r="T70" s="53"/>
      <c r="U70" s="53"/>
      <c r="V70" s="53"/>
      <c r="W70" s="53"/>
      <c r="X70" s="53"/>
      <c r="Y70" s="53"/>
      <c r="Z70" s="53"/>
      <c r="AA70" s="53"/>
      <c r="AB70" s="53"/>
      <c r="AC70" s="53"/>
    </row>
    <row r="71" spans="1:29" ht="15.95" customHeight="1" x14ac:dyDescent="0.2">
      <c r="A71" s="1"/>
      <c r="B71" s="53" t="s">
        <v>28</v>
      </c>
      <c r="C71" s="74">
        <f>(C68*100)/M68</f>
        <v>21.305841924398624</v>
      </c>
      <c r="D71" s="74">
        <f>(D68*100)/M68</f>
        <v>8.2474226804123703</v>
      </c>
      <c r="E71" s="74">
        <f>(E68*100)/M68</f>
        <v>14.0893470790378</v>
      </c>
      <c r="F71" s="74">
        <f>(F68*100)/M68</f>
        <v>10.652920962199312</v>
      </c>
      <c r="G71" s="74">
        <f>(G68*100)/M68</f>
        <v>10.652920962199312</v>
      </c>
      <c r="H71" s="74">
        <f>(H68*100)/M68</f>
        <v>9.6219931271477659</v>
      </c>
      <c r="I71" s="74">
        <f>(I68*100)/M68</f>
        <v>6.529209621993127</v>
      </c>
      <c r="J71" s="74">
        <f>(J68*100)/M68</f>
        <v>18.900343642611684</v>
      </c>
      <c r="K71" s="74"/>
      <c r="L71" s="75"/>
      <c r="M71" s="74">
        <f t="shared" ref="M71:M76" si="35">SUM(C71:L71)</f>
        <v>100</v>
      </c>
      <c r="R71" s="53" t="s">
        <v>28</v>
      </c>
      <c r="S71" s="74">
        <f>(S68*100)/AC68</f>
        <v>21.180555555555557</v>
      </c>
      <c r="T71" s="151">
        <f>(T68*100)/AC68</f>
        <v>12.847222222222221</v>
      </c>
      <c r="U71" s="151">
        <f>(U68*100)/AC68</f>
        <v>13.888888888888889</v>
      </c>
      <c r="V71" s="151">
        <f>(V68*100)/AC68</f>
        <v>11.458333333333334</v>
      </c>
      <c r="W71" s="151">
        <f>(W68*100)/AC68</f>
        <v>12.152777777777779</v>
      </c>
      <c r="X71" s="151">
        <f>(X68*100)/AC68</f>
        <v>5.5555555555555554</v>
      </c>
      <c r="Y71" s="151">
        <f>(Y68*100)/AC68</f>
        <v>12.847222222222221</v>
      </c>
      <c r="Z71" s="151">
        <f>(Z68*100)/AC68</f>
        <v>10.069444444444445</v>
      </c>
      <c r="AA71" s="74"/>
      <c r="AB71" s="75"/>
      <c r="AC71" s="74">
        <f t="shared" ref="AC71:AC76" si="36">SUM(S71:AB71)</f>
        <v>100.00000000000001</v>
      </c>
    </row>
    <row r="72" spans="1:29" ht="15.95" customHeight="1" x14ac:dyDescent="0.45">
      <c r="A72" s="1"/>
      <c r="B72" s="50" t="s">
        <v>46</v>
      </c>
      <c r="C72" s="51">
        <v>9</v>
      </c>
      <c r="D72" s="51">
        <v>9</v>
      </c>
      <c r="E72" s="51">
        <v>5</v>
      </c>
      <c r="F72" s="51">
        <v>4</v>
      </c>
      <c r="G72" s="51">
        <v>11</v>
      </c>
      <c r="H72" s="51">
        <v>7</v>
      </c>
      <c r="I72" s="51">
        <v>5</v>
      </c>
      <c r="J72" s="51">
        <v>1</v>
      </c>
      <c r="K72" s="51"/>
      <c r="L72" s="75"/>
      <c r="M72" s="74">
        <f t="shared" si="35"/>
        <v>51</v>
      </c>
      <c r="R72" s="53" t="s">
        <v>51</v>
      </c>
      <c r="S72" s="61">
        <v>17</v>
      </c>
      <c r="T72" s="61">
        <v>9</v>
      </c>
      <c r="U72" s="61">
        <v>3</v>
      </c>
      <c r="V72" s="61">
        <v>3</v>
      </c>
      <c r="W72" s="61">
        <v>4</v>
      </c>
      <c r="X72" s="61">
        <v>3</v>
      </c>
      <c r="Y72" s="61">
        <v>9</v>
      </c>
      <c r="Z72" s="61">
        <v>1</v>
      </c>
      <c r="AA72" s="51"/>
      <c r="AB72" s="75"/>
      <c r="AC72" s="74">
        <f t="shared" si="36"/>
        <v>49</v>
      </c>
    </row>
    <row r="73" spans="1:29" ht="15.95" customHeight="1" x14ac:dyDescent="0.45">
      <c r="A73" s="1"/>
      <c r="B73" s="50" t="s">
        <v>48</v>
      </c>
      <c r="C73" s="51">
        <v>5</v>
      </c>
      <c r="D73" s="51">
        <v>4</v>
      </c>
      <c r="E73" s="51">
        <v>4</v>
      </c>
      <c r="F73" s="51">
        <v>9</v>
      </c>
      <c r="G73" s="51">
        <v>7</v>
      </c>
      <c r="H73" s="51">
        <v>6</v>
      </c>
      <c r="I73" s="51">
        <v>11</v>
      </c>
      <c r="J73" s="51">
        <v>5</v>
      </c>
      <c r="K73" s="51"/>
      <c r="L73" s="75"/>
      <c r="M73" s="74">
        <f t="shared" si="35"/>
        <v>51</v>
      </c>
      <c r="R73" s="53" t="s">
        <v>53</v>
      </c>
      <c r="S73" s="61">
        <v>2</v>
      </c>
      <c r="T73" s="61">
        <v>4</v>
      </c>
      <c r="U73" s="61">
        <v>8</v>
      </c>
      <c r="V73" s="61">
        <v>8</v>
      </c>
      <c r="W73" s="61">
        <v>7</v>
      </c>
      <c r="X73" s="61">
        <v>6</v>
      </c>
      <c r="Y73" s="61">
        <v>13</v>
      </c>
      <c r="Z73" s="61">
        <v>1</v>
      </c>
      <c r="AA73" s="51"/>
      <c r="AB73" s="75"/>
      <c r="AC73" s="74">
        <f t="shared" si="36"/>
        <v>49</v>
      </c>
    </row>
    <row r="74" spans="1:29" ht="15.95" customHeight="1" x14ac:dyDescent="0.45">
      <c r="A74" s="1"/>
      <c r="B74" s="52" t="s">
        <v>234</v>
      </c>
      <c r="C74" s="51">
        <v>22</v>
      </c>
      <c r="D74" s="51">
        <v>1</v>
      </c>
      <c r="E74" s="51">
        <v>1</v>
      </c>
      <c r="F74" s="51">
        <v>1</v>
      </c>
      <c r="G74" s="51"/>
      <c r="H74" s="51">
        <v>7</v>
      </c>
      <c r="I74" s="51">
        <v>5</v>
      </c>
      <c r="J74" s="51">
        <v>14</v>
      </c>
      <c r="K74" s="51"/>
      <c r="L74" s="75"/>
      <c r="M74" s="74">
        <f t="shared" si="35"/>
        <v>51</v>
      </c>
      <c r="R74" s="53" t="s">
        <v>58</v>
      </c>
      <c r="S74" s="61">
        <v>26</v>
      </c>
      <c r="T74" s="61">
        <v>2</v>
      </c>
      <c r="U74" s="61">
        <v>14</v>
      </c>
      <c r="V74" s="61">
        <v>5</v>
      </c>
      <c r="W74" s="61">
        <v>1</v>
      </c>
      <c r="X74" s="61">
        <v>0</v>
      </c>
      <c r="Y74" s="61">
        <v>0</v>
      </c>
      <c r="Z74" s="61">
        <v>1</v>
      </c>
      <c r="AA74" s="51"/>
      <c r="AB74" s="75"/>
      <c r="AC74" s="74">
        <f t="shared" si="36"/>
        <v>49</v>
      </c>
    </row>
    <row r="75" spans="1:29" ht="15.95" customHeight="1" x14ac:dyDescent="0.2">
      <c r="A75" s="1"/>
      <c r="B75" s="53" t="s">
        <v>5</v>
      </c>
      <c r="C75" s="74">
        <f t="shared" ref="C75:J75" si="37">SUM(C72:C74)</f>
        <v>36</v>
      </c>
      <c r="D75" s="74">
        <f t="shared" si="37"/>
        <v>14</v>
      </c>
      <c r="E75" s="74">
        <f t="shared" si="37"/>
        <v>10</v>
      </c>
      <c r="F75" s="74">
        <f t="shared" si="37"/>
        <v>14</v>
      </c>
      <c r="G75" s="74">
        <f t="shared" si="37"/>
        <v>18</v>
      </c>
      <c r="H75" s="74">
        <f t="shared" si="37"/>
        <v>20</v>
      </c>
      <c r="I75" s="74">
        <f t="shared" si="37"/>
        <v>21</v>
      </c>
      <c r="J75" s="74">
        <f t="shared" si="37"/>
        <v>20</v>
      </c>
      <c r="K75" s="74"/>
      <c r="L75" s="74"/>
      <c r="M75" s="74">
        <f t="shared" si="35"/>
        <v>153</v>
      </c>
      <c r="R75" s="53" t="s">
        <v>5</v>
      </c>
      <c r="S75" s="74">
        <f t="shared" ref="S75:Z75" si="38">SUM(S72:S74)</f>
        <v>45</v>
      </c>
      <c r="T75" s="74">
        <f t="shared" si="38"/>
        <v>15</v>
      </c>
      <c r="U75" s="74">
        <f t="shared" si="38"/>
        <v>25</v>
      </c>
      <c r="V75" s="74">
        <f t="shared" si="38"/>
        <v>16</v>
      </c>
      <c r="W75" s="74">
        <f t="shared" si="38"/>
        <v>12</v>
      </c>
      <c r="X75" s="74">
        <f t="shared" si="38"/>
        <v>9</v>
      </c>
      <c r="Y75" s="74">
        <f t="shared" si="38"/>
        <v>22</v>
      </c>
      <c r="Z75" s="74">
        <f t="shared" si="38"/>
        <v>3</v>
      </c>
      <c r="AA75" s="74"/>
      <c r="AB75" s="74"/>
      <c r="AC75" s="74">
        <f t="shared" si="36"/>
        <v>147</v>
      </c>
    </row>
    <row r="76" spans="1:29" ht="15.95" customHeight="1" x14ac:dyDescent="0.2">
      <c r="A76" s="1"/>
      <c r="B76" s="53" t="s">
        <v>242</v>
      </c>
      <c r="C76" s="74">
        <f>C75*C49</f>
        <v>144</v>
      </c>
      <c r="D76" s="74">
        <f t="shared" ref="D76:J76" si="39">D75*D49</f>
        <v>49</v>
      </c>
      <c r="E76" s="74">
        <f t="shared" si="39"/>
        <v>30</v>
      </c>
      <c r="F76" s="74">
        <f t="shared" si="39"/>
        <v>35</v>
      </c>
      <c r="G76" s="74">
        <f t="shared" si="39"/>
        <v>36</v>
      </c>
      <c r="H76" s="74">
        <f t="shared" si="39"/>
        <v>30</v>
      </c>
      <c r="I76" s="74">
        <f t="shared" si="39"/>
        <v>21</v>
      </c>
      <c r="J76" s="74">
        <f t="shared" si="39"/>
        <v>0</v>
      </c>
      <c r="K76" s="74"/>
      <c r="L76" s="74"/>
      <c r="M76" s="74">
        <f t="shared" si="35"/>
        <v>345</v>
      </c>
      <c r="R76" s="53" t="s">
        <v>242</v>
      </c>
      <c r="S76" s="74">
        <f>S75*S49</f>
        <v>180</v>
      </c>
      <c r="T76" s="74">
        <f t="shared" ref="T76:Z76" si="40">T75*T49</f>
        <v>52.5</v>
      </c>
      <c r="U76" s="74">
        <f t="shared" si="40"/>
        <v>75</v>
      </c>
      <c r="V76" s="74">
        <f t="shared" si="40"/>
        <v>40</v>
      </c>
      <c r="W76" s="74">
        <f t="shared" si="40"/>
        <v>24</v>
      </c>
      <c r="X76" s="74">
        <f t="shared" si="40"/>
        <v>13.5</v>
      </c>
      <c r="Y76" s="74">
        <f t="shared" si="40"/>
        <v>22</v>
      </c>
      <c r="Z76" s="74">
        <f t="shared" si="40"/>
        <v>0</v>
      </c>
      <c r="AA76" s="74"/>
      <c r="AB76" s="74"/>
      <c r="AC76" s="74">
        <f t="shared" si="36"/>
        <v>407</v>
      </c>
    </row>
    <row r="77" spans="1:29" ht="15.95" customHeight="1" x14ac:dyDescent="0.2">
      <c r="A77" s="1"/>
      <c r="B77" s="53" t="s">
        <v>26</v>
      </c>
      <c r="C77" s="74">
        <f>M76/M75</f>
        <v>2.2549019607843137</v>
      </c>
      <c r="D77" s="74"/>
      <c r="E77" s="74"/>
      <c r="F77" s="74"/>
      <c r="G77" s="74"/>
      <c r="H77" s="74"/>
      <c r="I77" s="74"/>
      <c r="J77" s="74"/>
      <c r="K77" s="74"/>
      <c r="L77" s="74"/>
      <c r="M77" s="74"/>
      <c r="R77" s="53" t="s">
        <v>26</v>
      </c>
      <c r="S77" s="151">
        <f>AC76/AC75</f>
        <v>2.7687074829931975</v>
      </c>
      <c r="T77" s="74"/>
      <c r="U77" s="74"/>
      <c r="V77" s="74"/>
      <c r="W77" s="74"/>
      <c r="X77" s="74"/>
      <c r="Y77" s="74"/>
      <c r="Z77" s="74"/>
      <c r="AA77" s="74"/>
      <c r="AB77" s="74"/>
      <c r="AC77" s="74"/>
    </row>
    <row r="78" spans="1:29" ht="15.95" customHeight="1" x14ac:dyDescent="0.2">
      <c r="A78" s="1"/>
      <c r="B78" s="53" t="s">
        <v>28</v>
      </c>
      <c r="C78" s="74">
        <f>(C75*100)/M75</f>
        <v>23.529411764705884</v>
      </c>
      <c r="D78" s="74">
        <f>(D75*100)/M75</f>
        <v>9.1503267973856204</v>
      </c>
      <c r="E78" s="74">
        <f>(E75*100)/M75</f>
        <v>6.5359477124183005</v>
      </c>
      <c r="F78" s="74">
        <f>(F75*100)/M75</f>
        <v>9.1503267973856204</v>
      </c>
      <c r="G78" s="74">
        <f>(G75*100)/M75</f>
        <v>11.764705882352942</v>
      </c>
      <c r="H78" s="74">
        <f>(H75*100)/M75</f>
        <v>13.071895424836601</v>
      </c>
      <c r="I78" s="74">
        <f>(I75*100)/M75</f>
        <v>13.725490196078431</v>
      </c>
      <c r="J78" s="74">
        <f>(J75*100)/M75</f>
        <v>13.071895424836601</v>
      </c>
      <c r="K78" s="74"/>
      <c r="L78" s="74"/>
      <c r="M78" s="74">
        <f>SUM(C78:L78)</f>
        <v>99.999999999999986</v>
      </c>
      <c r="R78" s="53" t="s">
        <v>28</v>
      </c>
      <c r="S78" s="74">
        <f>(S75*100)/AC75</f>
        <v>30.612244897959183</v>
      </c>
      <c r="T78" s="151">
        <f>(T75*100)/AC75</f>
        <v>10.204081632653061</v>
      </c>
      <c r="U78" s="151">
        <f>(U75*100)/AC75</f>
        <v>17.006802721088434</v>
      </c>
      <c r="V78" s="151">
        <f>(V75*100)/AC75</f>
        <v>10.884353741496598</v>
      </c>
      <c r="W78" s="151">
        <f>(W75*100)/AC75</f>
        <v>8.1632653061224492</v>
      </c>
      <c r="X78" s="151">
        <f>(X75*100)/AC75</f>
        <v>6.1224489795918364</v>
      </c>
      <c r="Y78" s="151">
        <f>(Y75*100)/AC75</f>
        <v>14.965986394557824</v>
      </c>
      <c r="Z78" s="151">
        <f>(Z75*100)/AC75</f>
        <v>2.0408163265306123</v>
      </c>
      <c r="AA78" s="74"/>
      <c r="AB78" s="74"/>
      <c r="AC78" s="74">
        <f>SUM(S78:AB78)</f>
        <v>100.00000000000001</v>
      </c>
    </row>
    <row r="79" spans="1:29" ht="15.95" customHeight="1" x14ac:dyDescent="0.45">
      <c r="A79" s="1"/>
      <c r="B79" s="52" t="s">
        <v>50</v>
      </c>
      <c r="C79" s="51">
        <v>8</v>
      </c>
      <c r="D79" s="51">
        <v>21</v>
      </c>
      <c r="E79" s="51">
        <v>21</v>
      </c>
      <c r="F79" s="51">
        <v>6</v>
      </c>
      <c r="G79" s="51">
        <v>3</v>
      </c>
      <c r="H79" s="51"/>
      <c r="I79" s="51">
        <v>4</v>
      </c>
      <c r="J79" s="51">
        <v>1</v>
      </c>
      <c r="K79" s="74"/>
      <c r="L79" s="74"/>
      <c r="M79" s="74">
        <f>SUM(C79:L79)</f>
        <v>64</v>
      </c>
      <c r="R79" s="53" t="s">
        <v>54</v>
      </c>
      <c r="S79" s="61">
        <v>2</v>
      </c>
      <c r="T79" s="61">
        <v>8</v>
      </c>
      <c r="U79" s="61">
        <v>14</v>
      </c>
      <c r="V79" s="61">
        <v>12</v>
      </c>
      <c r="W79" s="61">
        <v>7</v>
      </c>
      <c r="X79" s="61">
        <v>7</v>
      </c>
      <c r="Y79" s="61">
        <v>6</v>
      </c>
      <c r="Z79" s="61">
        <v>7</v>
      </c>
      <c r="AA79" s="74"/>
      <c r="AB79" s="74"/>
      <c r="AC79" s="74">
        <f>SUM(S79:AB79)</f>
        <v>63</v>
      </c>
    </row>
    <row r="80" spans="1:29" ht="15.95" customHeight="1" x14ac:dyDescent="0.45">
      <c r="A80" s="1"/>
      <c r="B80" s="52" t="s">
        <v>52</v>
      </c>
      <c r="C80" s="53">
        <v>10</v>
      </c>
      <c r="D80" s="53">
        <v>11</v>
      </c>
      <c r="E80" s="53">
        <v>7</v>
      </c>
      <c r="F80" s="53">
        <v>5</v>
      </c>
      <c r="G80" s="53">
        <v>16</v>
      </c>
      <c r="H80" s="53">
        <v>4</v>
      </c>
      <c r="I80" s="53">
        <v>4</v>
      </c>
      <c r="J80" s="53">
        <v>6</v>
      </c>
      <c r="K80" s="74"/>
      <c r="L80" s="74"/>
      <c r="M80" s="74">
        <f>SUM(C80:L80)</f>
        <v>63</v>
      </c>
      <c r="R80" s="53" t="s">
        <v>56</v>
      </c>
      <c r="S80" s="61">
        <v>15</v>
      </c>
      <c r="T80" s="61">
        <v>6</v>
      </c>
      <c r="U80" s="61">
        <v>17</v>
      </c>
      <c r="V80" s="61">
        <v>4</v>
      </c>
      <c r="W80" s="61">
        <v>6</v>
      </c>
      <c r="X80" s="61">
        <v>5</v>
      </c>
      <c r="Y80" s="61">
        <v>6</v>
      </c>
      <c r="Z80" s="61">
        <v>4</v>
      </c>
      <c r="AA80" s="74"/>
      <c r="AB80" s="74"/>
      <c r="AC80" s="74">
        <f>SUM(S80:AB80)</f>
        <v>63</v>
      </c>
    </row>
    <row r="81" spans="1:29" ht="15.95" customHeight="1" x14ac:dyDescent="0.45">
      <c r="A81" s="1"/>
      <c r="B81" s="52" t="s">
        <v>58</v>
      </c>
      <c r="C81" s="51">
        <v>27</v>
      </c>
      <c r="D81" s="51">
        <v>10</v>
      </c>
      <c r="E81" s="51">
        <v>6</v>
      </c>
      <c r="F81" s="51">
        <v>6</v>
      </c>
      <c r="G81" s="51">
        <v>3</v>
      </c>
      <c r="H81" s="51">
        <v>3</v>
      </c>
      <c r="I81" s="51">
        <v>3</v>
      </c>
      <c r="J81" s="51">
        <v>6</v>
      </c>
      <c r="K81" s="74"/>
      <c r="L81" s="74"/>
      <c r="M81" s="74">
        <f>SUM(C81:L81)</f>
        <v>64</v>
      </c>
      <c r="R81" s="53" t="s">
        <v>262</v>
      </c>
      <c r="S81" s="61">
        <v>61</v>
      </c>
      <c r="T81" s="61">
        <v>0</v>
      </c>
      <c r="U81" s="61">
        <v>0</v>
      </c>
      <c r="V81" s="61">
        <v>0</v>
      </c>
      <c r="W81" s="61">
        <v>0</v>
      </c>
      <c r="X81" s="61">
        <v>0</v>
      </c>
      <c r="Y81" s="61">
        <v>0</v>
      </c>
      <c r="Z81" s="61">
        <v>2</v>
      </c>
      <c r="AA81" s="74"/>
      <c r="AB81" s="74"/>
      <c r="AC81" s="74">
        <f>SUM(S81:AB81)</f>
        <v>63</v>
      </c>
    </row>
    <row r="82" spans="1:29" ht="15.95" customHeight="1" x14ac:dyDescent="0.2">
      <c r="A82" s="1"/>
      <c r="B82" s="53" t="s">
        <v>5</v>
      </c>
      <c r="C82" s="74">
        <f t="shared" ref="C82:J82" si="41">SUM(C79:C81)</f>
        <v>45</v>
      </c>
      <c r="D82" s="74">
        <f t="shared" si="41"/>
        <v>42</v>
      </c>
      <c r="E82" s="74">
        <f t="shared" si="41"/>
        <v>34</v>
      </c>
      <c r="F82" s="74">
        <f t="shared" si="41"/>
        <v>17</v>
      </c>
      <c r="G82" s="74">
        <f t="shared" si="41"/>
        <v>22</v>
      </c>
      <c r="H82" s="74">
        <f t="shared" si="41"/>
        <v>7</v>
      </c>
      <c r="I82" s="74">
        <f t="shared" si="41"/>
        <v>11</v>
      </c>
      <c r="J82" s="74">
        <f t="shared" si="41"/>
        <v>13</v>
      </c>
      <c r="K82" s="74"/>
      <c r="L82" s="74"/>
      <c r="M82" s="74">
        <f>SUM(M79:M81)</f>
        <v>191</v>
      </c>
      <c r="R82" s="53" t="s">
        <v>5</v>
      </c>
      <c r="S82" s="74">
        <f t="shared" ref="S82:Z82" si="42">SUM(S79:S81)</f>
        <v>78</v>
      </c>
      <c r="T82" s="74">
        <f t="shared" si="42"/>
        <v>14</v>
      </c>
      <c r="U82" s="74">
        <f t="shared" si="42"/>
        <v>31</v>
      </c>
      <c r="V82" s="74">
        <f t="shared" si="42"/>
        <v>16</v>
      </c>
      <c r="W82" s="74">
        <f t="shared" si="42"/>
        <v>13</v>
      </c>
      <c r="X82" s="74">
        <f t="shared" si="42"/>
        <v>12</v>
      </c>
      <c r="Y82" s="74">
        <f t="shared" si="42"/>
        <v>12</v>
      </c>
      <c r="Z82" s="74">
        <f t="shared" si="42"/>
        <v>13</v>
      </c>
      <c r="AA82" s="74"/>
      <c r="AB82" s="74"/>
      <c r="AC82" s="74">
        <f>SUM(AC79:AC81)</f>
        <v>189</v>
      </c>
    </row>
    <row r="83" spans="1:29" ht="15.95" customHeight="1" x14ac:dyDescent="0.2">
      <c r="A83" s="1"/>
      <c r="B83" s="53" t="s">
        <v>242</v>
      </c>
      <c r="C83" s="74">
        <f>C82*C49</f>
        <v>180</v>
      </c>
      <c r="D83" s="74">
        <f t="shared" ref="D83:J83" si="43">D82*D49</f>
        <v>147</v>
      </c>
      <c r="E83" s="74">
        <f t="shared" si="43"/>
        <v>102</v>
      </c>
      <c r="F83" s="74">
        <f t="shared" si="43"/>
        <v>42.5</v>
      </c>
      <c r="G83" s="74">
        <f t="shared" si="43"/>
        <v>44</v>
      </c>
      <c r="H83" s="74">
        <f t="shared" si="43"/>
        <v>10.5</v>
      </c>
      <c r="I83" s="74">
        <f t="shared" si="43"/>
        <v>11</v>
      </c>
      <c r="J83" s="74">
        <f t="shared" si="43"/>
        <v>0</v>
      </c>
      <c r="K83" s="74"/>
      <c r="L83" s="74"/>
      <c r="M83" s="74">
        <f>SUM(C83:L83)</f>
        <v>537</v>
      </c>
      <c r="R83" s="53" t="s">
        <v>242</v>
      </c>
      <c r="S83" s="74">
        <f>S82*S49</f>
        <v>312</v>
      </c>
      <c r="T83" s="74">
        <f t="shared" ref="T83:Z83" si="44">T82*T49</f>
        <v>49</v>
      </c>
      <c r="U83" s="74">
        <f t="shared" si="44"/>
        <v>93</v>
      </c>
      <c r="V83" s="74">
        <f t="shared" si="44"/>
        <v>40</v>
      </c>
      <c r="W83" s="74">
        <f t="shared" si="44"/>
        <v>26</v>
      </c>
      <c r="X83" s="74">
        <f t="shared" si="44"/>
        <v>18</v>
      </c>
      <c r="Y83" s="74">
        <f t="shared" si="44"/>
        <v>12</v>
      </c>
      <c r="Z83" s="74">
        <f t="shared" si="44"/>
        <v>0</v>
      </c>
      <c r="AA83" s="74"/>
      <c r="AB83" s="74"/>
      <c r="AC83" s="74">
        <f>SUM(S83:AB83)</f>
        <v>550</v>
      </c>
    </row>
    <row r="84" spans="1:29" ht="15.95" customHeight="1" x14ac:dyDescent="0.2">
      <c r="A84" s="1"/>
      <c r="B84" s="53" t="s">
        <v>26</v>
      </c>
      <c r="C84" s="149">
        <f>M83/M82</f>
        <v>2.8115183246073299</v>
      </c>
      <c r="D84" s="149"/>
      <c r="E84" s="149"/>
      <c r="F84" s="149"/>
      <c r="G84" s="149"/>
      <c r="H84" s="149"/>
      <c r="I84" s="149"/>
      <c r="J84" s="149"/>
      <c r="K84" s="75"/>
      <c r="L84" s="75"/>
      <c r="M84" s="75"/>
      <c r="R84" s="53" t="s">
        <v>26</v>
      </c>
      <c r="S84" s="149">
        <f>AC83/AC82</f>
        <v>2.9100529100529102</v>
      </c>
      <c r="T84" s="149"/>
      <c r="U84" s="149"/>
      <c r="V84" s="149"/>
      <c r="W84" s="149"/>
      <c r="X84" s="149"/>
      <c r="Y84" s="149"/>
      <c r="Z84" s="149"/>
      <c r="AA84" s="75"/>
      <c r="AB84" s="75"/>
      <c r="AC84" s="75"/>
    </row>
    <row r="85" spans="1:29" ht="14.25" customHeight="1" x14ac:dyDescent="0.2">
      <c r="A85" s="1"/>
      <c r="B85" s="53" t="s">
        <v>28</v>
      </c>
      <c r="C85" s="149">
        <f>(C82*100)/M82</f>
        <v>23.560209424083769</v>
      </c>
      <c r="D85" s="149">
        <f>(D82*100)/M82</f>
        <v>21.98952879581152</v>
      </c>
      <c r="E85" s="149">
        <f>(E82*100)/M82</f>
        <v>17.801047120418847</v>
      </c>
      <c r="F85" s="149">
        <f>(F82*100)/M82</f>
        <v>8.9005235602094235</v>
      </c>
      <c r="G85" s="149">
        <f>(G82*100)/M82</f>
        <v>11.518324607329843</v>
      </c>
      <c r="H85" s="149">
        <f>(H82*100)/M82</f>
        <v>3.6649214659685865</v>
      </c>
      <c r="I85" s="149">
        <f>(I82*100)/M82</f>
        <v>5.7591623036649215</v>
      </c>
      <c r="J85" s="149">
        <f>(J82*100)/M82</f>
        <v>6.8062827225130889</v>
      </c>
      <c r="K85" s="75"/>
      <c r="L85" s="75"/>
      <c r="M85" s="74">
        <f>SUM(C85:L85)</f>
        <v>100</v>
      </c>
      <c r="R85" s="53" t="s">
        <v>28</v>
      </c>
      <c r="S85" s="149">
        <f>(S82*100)/AC82</f>
        <v>41.269841269841272</v>
      </c>
      <c r="T85" s="152">
        <f>(T82*100)/AC82</f>
        <v>7.4074074074074074</v>
      </c>
      <c r="U85" s="152">
        <f>(U82*100)/AC82</f>
        <v>16.402116402116402</v>
      </c>
      <c r="V85" s="152">
        <f>(V82*100)/AC82</f>
        <v>8.4656084656084651</v>
      </c>
      <c r="W85" s="152">
        <f>(W82*100)/AC82</f>
        <v>6.8783068783068781</v>
      </c>
      <c r="X85" s="152">
        <f>(X82*100)/AC82</f>
        <v>6.3492063492063489</v>
      </c>
      <c r="Y85" s="152">
        <f>(Y82*100)/AC82</f>
        <v>6.3492063492063489</v>
      </c>
      <c r="Z85" s="152">
        <f>(Z82*100)/AC82</f>
        <v>6.8783068783068781</v>
      </c>
      <c r="AA85" s="75"/>
      <c r="AB85" s="75"/>
      <c r="AC85" s="74">
        <f>SUM(S85:AB85)</f>
        <v>100</v>
      </c>
    </row>
    <row r="86" spans="1:29" ht="15.95" customHeight="1" x14ac:dyDescent="0.45">
      <c r="A86" s="1"/>
      <c r="B86" s="52" t="s">
        <v>250</v>
      </c>
      <c r="C86" s="51">
        <v>48</v>
      </c>
      <c r="D86" s="51">
        <v>4</v>
      </c>
      <c r="E86" s="51">
        <v>7</v>
      </c>
      <c r="F86" s="51">
        <v>4</v>
      </c>
      <c r="G86" s="51">
        <v>2</v>
      </c>
      <c r="H86" s="51">
        <v>2</v>
      </c>
      <c r="I86" s="51">
        <v>4</v>
      </c>
      <c r="J86" s="51"/>
      <c r="K86" s="51"/>
      <c r="L86" s="51"/>
      <c r="M86" s="53">
        <f>SUM(C86:L86)</f>
        <v>71</v>
      </c>
      <c r="R86" s="61" t="s">
        <v>261</v>
      </c>
      <c r="S86" s="61">
        <v>5</v>
      </c>
      <c r="T86" s="61">
        <v>4</v>
      </c>
      <c r="U86" s="61">
        <v>2</v>
      </c>
      <c r="V86" s="61">
        <v>8</v>
      </c>
      <c r="W86" s="61">
        <v>5</v>
      </c>
      <c r="X86" s="61">
        <v>6</v>
      </c>
      <c r="Y86" s="61">
        <v>4</v>
      </c>
      <c r="Z86" s="61">
        <v>2</v>
      </c>
      <c r="AA86" s="51"/>
      <c r="AB86" s="51"/>
      <c r="AC86" s="53">
        <f>SUM(S86:AB86)</f>
        <v>36</v>
      </c>
    </row>
    <row r="87" spans="1:29" ht="15.95" customHeight="1" x14ac:dyDescent="0.45">
      <c r="A87" s="1"/>
      <c r="B87" s="52" t="s">
        <v>55</v>
      </c>
      <c r="C87" s="66">
        <v>10</v>
      </c>
      <c r="D87" s="66">
        <v>7</v>
      </c>
      <c r="E87" s="66">
        <v>11</v>
      </c>
      <c r="F87" s="66">
        <v>15</v>
      </c>
      <c r="G87" s="66">
        <v>13</v>
      </c>
      <c r="H87" s="66">
        <v>8</v>
      </c>
      <c r="I87" s="66">
        <v>5</v>
      </c>
      <c r="J87" s="66">
        <v>2</v>
      </c>
      <c r="K87" s="66"/>
      <c r="L87" s="74"/>
      <c r="M87" s="74">
        <f>SUM(C87:L87)</f>
        <v>71</v>
      </c>
      <c r="R87" s="61" t="s">
        <v>59</v>
      </c>
      <c r="S87" s="61">
        <v>23</v>
      </c>
      <c r="T87" s="61">
        <v>24</v>
      </c>
      <c r="U87" s="61">
        <v>11</v>
      </c>
      <c r="V87" s="61">
        <v>4</v>
      </c>
      <c r="W87" s="61">
        <v>3</v>
      </c>
      <c r="X87" s="61">
        <v>4</v>
      </c>
      <c r="Y87" s="61">
        <v>0</v>
      </c>
      <c r="Z87" s="61">
        <v>1</v>
      </c>
      <c r="AA87" s="66"/>
      <c r="AB87" s="74"/>
      <c r="AC87" s="74">
        <f>SUM(S87:AB87)</f>
        <v>70</v>
      </c>
    </row>
    <row r="88" spans="1:29" s="1" customFormat="1" ht="15.95" customHeight="1" x14ac:dyDescent="0.45">
      <c r="B88" s="52" t="s">
        <v>57</v>
      </c>
      <c r="C88" s="51">
        <v>6</v>
      </c>
      <c r="D88" s="51">
        <v>2</v>
      </c>
      <c r="E88" s="51">
        <v>4</v>
      </c>
      <c r="F88" s="51">
        <v>5</v>
      </c>
      <c r="G88" s="51">
        <v>5</v>
      </c>
      <c r="H88" s="51">
        <v>2</v>
      </c>
      <c r="I88" s="51">
        <v>4</v>
      </c>
      <c r="J88" s="51">
        <v>9</v>
      </c>
      <c r="K88" s="51"/>
      <c r="L88" s="51"/>
      <c r="M88" s="53">
        <f>SUM(C88:L88)</f>
        <v>37</v>
      </c>
      <c r="R88" s="61" t="s">
        <v>262</v>
      </c>
      <c r="S88" s="61">
        <v>39</v>
      </c>
      <c r="T88" s="61">
        <v>25</v>
      </c>
      <c r="U88" s="61">
        <v>1</v>
      </c>
      <c r="V88" s="61">
        <v>0</v>
      </c>
      <c r="W88" s="61">
        <v>0</v>
      </c>
      <c r="X88" s="61">
        <v>1</v>
      </c>
      <c r="Y88" s="61">
        <v>3</v>
      </c>
      <c r="Z88" s="61">
        <v>1</v>
      </c>
      <c r="AA88" s="51"/>
      <c r="AB88" s="51"/>
      <c r="AC88" s="53">
        <f>SUM(S88:AB88)</f>
        <v>70</v>
      </c>
    </row>
    <row r="89" spans="1:29" ht="13.5" customHeight="1" x14ac:dyDescent="0.2">
      <c r="A89" s="1"/>
      <c r="B89" s="53" t="s">
        <v>5</v>
      </c>
      <c r="C89" s="74">
        <f t="shared" ref="C89:J89" si="45">SUM(C86:C87)</f>
        <v>58</v>
      </c>
      <c r="D89" s="74">
        <f t="shared" si="45"/>
        <v>11</v>
      </c>
      <c r="E89" s="74">
        <f t="shared" si="45"/>
        <v>18</v>
      </c>
      <c r="F89" s="74">
        <f t="shared" si="45"/>
        <v>19</v>
      </c>
      <c r="G89" s="74">
        <f t="shared" si="45"/>
        <v>15</v>
      </c>
      <c r="H89" s="74">
        <f t="shared" si="45"/>
        <v>10</v>
      </c>
      <c r="I89" s="74">
        <f t="shared" si="45"/>
        <v>9</v>
      </c>
      <c r="J89" s="74">
        <f t="shared" si="45"/>
        <v>2</v>
      </c>
      <c r="K89" s="74"/>
      <c r="L89" s="74"/>
      <c r="M89" s="74">
        <f>SUM(M86:M87)</f>
        <v>142</v>
      </c>
      <c r="R89" s="53" t="s">
        <v>5</v>
      </c>
      <c r="S89" s="74">
        <f t="shared" ref="S89:Z89" si="46">SUM(S86:S87)</f>
        <v>28</v>
      </c>
      <c r="T89" s="74">
        <f t="shared" si="46"/>
        <v>28</v>
      </c>
      <c r="U89" s="74">
        <f t="shared" si="46"/>
        <v>13</v>
      </c>
      <c r="V89" s="74">
        <f t="shared" si="46"/>
        <v>12</v>
      </c>
      <c r="W89" s="74">
        <f t="shared" si="46"/>
        <v>8</v>
      </c>
      <c r="X89" s="74">
        <f t="shared" si="46"/>
        <v>10</v>
      </c>
      <c r="Y89" s="74">
        <f t="shared" si="46"/>
        <v>4</v>
      </c>
      <c r="Z89" s="74">
        <f t="shared" si="46"/>
        <v>3</v>
      </c>
      <c r="AA89" s="74"/>
      <c r="AB89" s="74"/>
      <c r="AC89" s="74">
        <f>SUM(AC86:AC87)</f>
        <v>106</v>
      </c>
    </row>
    <row r="90" spans="1:29" ht="15.95" customHeight="1" x14ac:dyDescent="0.2">
      <c r="A90" s="1"/>
      <c r="B90" s="53" t="s">
        <v>242</v>
      </c>
      <c r="C90" s="74">
        <f t="shared" ref="C90:J90" si="47">C89*C49</f>
        <v>232</v>
      </c>
      <c r="D90" s="74">
        <f t="shared" si="47"/>
        <v>38.5</v>
      </c>
      <c r="E90" s="74">
        <f t="shared" si="47"/>
        <v>54</v>
      </c>
      <c r="F90" s="74">
        <f t="shared" si="47"/>
        <v>47.5</v>
      </c>
      <c r="G90" s="74">
        <f t="shared" si="47"/>
        <v>30</v>
      </c>
      <c r="H90" s="74">
        <f t="shared" si="47"/>
        <v>15</v>
      </c>
      <c r="I90" s="74">
        <f t="shared" si="47"/>
        <v>9</v>
      </c>
      <c r="J90" s="74">
        <f t="shared" si="47"/>
        <v>0</v>
      </c>
      <c r="K90" s="149"/>
      <c r="L90" s="149"/>
      <c r="M90" s="74">
        <f>SUM(C90:L90)</f>
        <v>426</v>
      </c>
      <c r="R90" s="53" t="s">
        <v>242</v>
      </c>
      <c r="S90" s="74">
        <f t="shared" ref="S90:Z90" si="48">S89*S49</f>
        <v>112</v>
      </c>
      <c r="T90" s="74">
        <f t="shared" si="48"/>
        <v>98</v>
      </c>
      <c r="U90" s="74">
        <f t="shared" si="48"/>
        <v>39</v>
      </c>
      <c r="V90" s="74">
        <f t="shared" si="48"/>
        <v>30</v>
      </c>
      <c r="W90" s="74">
        <f t="shared" si="48"/>
        <v>16</v>
      </c>
      <c r="X90" s="74">
        <f t="shared" si="48"/>
        <v>15</v>
      </c>
      <c r="Y90" s="74">
        <f t="shared" si="48"/>
        <v>4</v>
      </c>
      <c r="Z90" s="74">
        <f t="shared" si="48"/>
        <v>0</v>
      </c>
      <c r="AA90" s="149"/>
      <c r="AB90" s="149"/>
      <c r="AC90" s="74">
        <f>SUM(S90:AB90)</f>
        <v>314</v>
      </c>
    </row>
    <row r="91" spans="1:29" ht="14.25" customHeight="1" x14ac:dyDescent="0.2">
      <c r="A91" s="1"/>
      <c r="B91" s="53" t="s">
        <v>26</v>
      </c>
      <c r="C91" s="149">
        <f>M90/M89</f>
        <v>3</v>
      </c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R91" s="53" t="s">
        <v>26</v>
      </c>
      <c r="S91" s="152">
        <f>AC90/AC89</f>
        <v>2.9622641509433962</v>
      </c>
      <c r="T91" s="149"/>
      <c r="U91" s="149"/>
      <c r="V91" s="149"/>
      <c r="W91" s="149"/>
      <c r="X91" s="149"/>
      <c r="Y91" s="149"/>
      <c r="Z91" s="149"/>
      <c r="AA91" s="149"/>
      <c r="AB91" s="149"/>
      <c r="AC91" s="149"/>
    </row>
    <row r="92" spans="1:29" ht="21" customHeight="1" x14ac:dyDescent="0.2">
      <c r="A92" s="1"/>
      <c r="B92" s="142" t="s">
        <v>28</v>
      </c>
      <c r="C92" s="149">
        <f>(C89*100)/M89</f>
        <v>40.845070422535208</v>
      </c>
      <c r="D92" s="149">
        <f>(D89*100)/M89</f>
        <v>7.746478873239437</v>
      </c>
      <c r="E92" s="149">
        <f>(E89*100)/M89</f>
        <v>12.67605633802817</v>
      </c>
      <c r="F92" s="149">
        <f>(F89*100)/M89</f>
        <v>13.380281690140846</v>
      </c>
      <c r="G92" s="149">
        <f>(G89*100)/M89</f>
        <v>10.56338028169014</v>
      </c>
      <c r="H92" s="149">
        <f>(H89*100)/M89</f>
        <v>7.042253521126761</v>
      </c>
      <c r="I92" s="149">
        <f>(I89*100)/M89</f>
        <v>6.3380281690140849</v>
      </c>
      <c r="J92" s="149">
        <f>(J89*100)/M89</f>
        <v>1.408450704225352</v>
      </c>
      <c r="K92" s="149"/>
      <c r="L92" s="149"/>
      <c r="M92" s="74">
        <f>SUM(C92:L92)</f>
        <v>100</v>
      </c>
      <c r="R92" s="142" t="s">
        <v>28</v>
      </c>
      <c r="S92" s="149">
        <f>(S89*100)/AC89</f>
        <v>26.415094339622641</v>
      </c>
      <c r="T92" s="149">
        <f>(T89*100)/AC89</f>
        <v>26.415094339622641</v>
      </c>
      <c r="U92" s="149">
        <f>(U89*100)/AC89</f>
        <v>12.264150943396226</v>
      </c>
      <c r="V92" s="149">
        <f>(V89*100)/AC89</f>
        <v>11.320754716981131</v>
      </c>
      <c r="W92" s="149">
        <f>(W89*100)/AC89</f>
        <v>7.5471698113207548</v>
      </c>
      <c r="X92" s="149">
        <f>(X89*100)/AC89</f>
        <v>9.433962264150944</v>
      </c>
      <c r="Y92" s="149">
        <f>(Y89*100)/AC89</f>
        <v>3.7735849056603774</v>
      </c>
      <c r="Z92" s="149">
        <f>(Z89*100)/AC89</f>
        <v>2.8301886792452828</v>
      </c>
      <c r="AA92" s="149"/>
      <c r="AB92" s="149"/>
      <c r="AC92" s="74">
        <f>SUM(S92:AB92)</f>
        <v>100</v>
      </c>
    </row>
    <row r="93" spans="1:29" s="1" customFormat="1" ht="15.95" customHeight="1" x14ac:dyDescent="0.45">
      <c r="B93" s="95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69"/>
      <c r="R93" s="139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69"/>
    </row>
    <row r="94" spans="1:29" s="1" customFormat="1" ht="15.95" customHeight="1" x14ac:dyDescent="0.45">
      <c r="B94" s="6" t="s">
        <v>230</v>
      </c>
      <c r="C94" s="5"/>
      <c r="D94" s="5"/>
      <c r="E94" s="5"/>
      <c r="F94" s="96"/>
      <c r="G94" s="96"/>
      <c r="H94" s="96"/>
      <c r="I94" s="96"/>
      <c r="J94" s="96"/>
      <c r="K94" s="96"/>
      <c r="L94" s="96"/>
      <c r="M94" s="69"/>
      <c r="R94" s="6" t="s">
        <v>272</v>
      </c>
      <c r="S94" s="5"/>
      <c r="T94" s="5"/>
      <c r="U94" s="5"/>
      <c r="V94" s="96"/>
      <c r="W94" s="96"/>
      <c r="X94" s="96"/>
      <c r="Y94" s="96"/>
      <c r="Z94" s="96"/>
      <c r="AA94" s="96"/>
      <c r="AB94" s="96"/>
      <c r="AC94" s="69"/>
    </row>
    <row r="95" spans="1:29" s="1" customFormat="1" ht="15.95" customHeight="1" x14ac:dyDescent="0.45">
      <c r="B95" s="95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69"/>
    </row>
    <row r="96" spans="1:29" ht="17.25" customHeight="1" x14ac:dyDescent="0.2">
      <c r="A96" s="9"/>
      <c r="B96" s="706" t="s">
        <v>243</v>
      </c>
      <c r="C96" s="706"/>
      <c r="D96" s="706"/>
      <c r="E96" s="706"/>
      <c r="F96" s="706"/>
      <c r="G96" s="706"/>
      <c r="H96" s="706"/>
      <c r="I96" s="706"/>
      <c r="J96" s="706"/>
      <c r="K96" s="706"/>
      <c r="L96" s="706"/>
      <c r="M96" s="706"/>
      <c r="R96" s="706" t="s">
        <v>243</v>
      </c>
      <c r="S96" s="706"/>
      <c r="T96" s="706"/>
      <c r="U96" s="706"/>
      <c r="V96" s="706"/>
      <c r="W96" s="706"/>
      <c r="X96" s="706"/>
      <c r="Y96" s="706"/>
      <c r="Z96" s="706"/>
      <c r="AA96" s="706"/>
      <c r="AB96" s="706"/>
      <c r="AC96" s="706"/>
    </row>
    <row r="97" spans="1:29" ht="15.95" customHeight="1" thickBot="1" x14ac:dyDescent="0.25">
      <c r="A97" s="9"/>
      <c r="B97" s="712" t="s">
        <v>211</v>
      </c>
      <c r="C97" s="712"/>
      <c r="D97" s="712"/>
      <c r="E97" s="712"/>
      <c r="F97" s="712"/>
      <c r="G97" s="712"/>
      <c r="H97" s="712"/>
      <c r="I97" s="712"/>
      <c r="J97" s="712"/>
      <c r="K97" s="712"/>
      <c r="L97" s="712"/>
      <c r="M97" s="712"/>
      <c r="R97" s="712" t="s">
        <v>229</v>
      </c>
      <c r="S97" s="712"/>
      <c r="T97" s="712"/>
      <c r="U97" s="712"/>
      <c r="V97" s="712"/>
      <c r="W97" s="712"/>
      <c r="X97" s="712"/>
      <c r="Y97" s="712"/>
      <c r="Z97" s="712"/>
      <c r="AA97" s="712"/>
      <c r="AB97" s="712"/>
      <c r="AC97" s="712"/>
    </row>
    <row r="98" spans="1:29" ht="15.95" customHeight="1" x14ac:dyDescent="0.2">
      <c r="A98" s="9"/>
      <c r="B98" s="707" t="s">
        <v>1</v>
      </c>
      <c r="C98" s="709" t="s">
        <v>2</v>
      </c>
      <c r="D98" s="710"/>
      <c r="E98" s="710"/>
      <c r="F98" s="710"/>
      <c r="G98" s="710"/>
      <c r="H98" s="710"/>
      <c r="I98" s="710"/>
      <c r="J98" s="710"/>
      <c r="K98" s="710"/>
      <c r="L98" s="710"/>
      <c r="M98" s="10"/>
      <c r="R98" s="707" t="s">
        <v>1</v>
      </c>
      <c r="S98" s="709" t="s">
        <v>2</v>
      </c>
      <c r="T98" s="710"/>
      <c r="U98" s="710"/>
      <c r="V98" s="710"/>
      <c r="W98" s="710"/>
      <c r="X98" s="710"/>
      <c r="Y98" s="710"/>
      <c r="Z98" s="710"/>
      <c r="AA98" s="710"/>
      <c r="AB98" s="710"/>
      <c r="AC98" s="10"/>
    </row>
    <row r="99" spans="1:29" ht="15.95" customHeight="1" thickBot="1" x14ac:dyDescent="0.25">
      <c r="A99" s="9"/>
      <c r="B99" s="708"/>
      <c r="C99" s="12">
        <v>4</v>
      </c>
      <c r="D99" s="12">
        <v>3.5</v>
      </c>
      <c r="E99" s="12">
        <v>3</v>
      </c>
      <c r="F99" s="12">
        <v>2.5</v>
      </c>
      <c r="G99" s="12">
        <v>2</v>
      </c>
      <c r="H99" s="12">
        <v>1.5</v>
      </c>
      <c r="I99" s="12">
        <v>1</v>
      </c>
      <c r="J99" s="12">
        <v>0</v>
      </c>
      <c r="K99" s="12" t="s">
        <v>3</v>
      </c>
      <c r="L99" s="12" t="s">
        <v>4</v>
      </c>
      <c r="M99" s="13" t="s">
        <v>5</v>
      </c>
      <c r="R99" s="708"/>
      <c r="S99" s="12">
        <v>4</v>
      </c>
      <c r="T99" s="12">
        <v>3.5</v>
      </c>
      <c r="U99" s="12">
        <v>3</v>
      </c>
      <c r="V99" s="12">
        <v>2.5</v>
      </c>
      <c r="W99" s="12">
        <v>2</v>
      </c>
      <c r="X99" s="12">
        <v>1.5</v>
      </c>
      <c r="Y99" s="12">
        <v>1</v>
      </c>
      <c r="Z99" s="12">
        <v>0</v>
      </c>
      <c r="AA99" s="12" t="s">
        <v>3</v>
      </c>
      <c r="AB99" s="12" t="s">
        <v>4</v>
      </c>
      <c r="AC99" s="13" t="s">
        <v>5</v>
      </c>
    </row>
    <row r="100" spans="1:29" ht="15.95" customHeight="1" x14ac:dyDescent="0.2">
      <c r="A100" s="9"/>
      <c r="B100" s="50" t="s">
        <v>60</v>
      </c>
      <c r="C100" s="51">
        <v>9</v>
      </c>
      <c r="D100" s="51">
        <v>7</v>
      </c>
      <c r="E100" s="51">
        <v>19</v>
      </c>
      <c r="F100" s="51">
        <v>10</v>
      </c>
      <c r="G100" s="51">
        <v>8</v>
      </c>
      <c r="H100" s="51">
        <v>5</v>
      </c>
      <c r="I100" s="51">
        <v>1</v>
      </c>
      <c r="J100" s="51"/>
      <c r="K100" s="51"/>
      <c r="L100" s="51"/>
      <c r="M100" s="51">
        <f>SUM(C100:L100)</f>
        <v>59</v>
      </c>
      <c r="R100" s="52" t="s">
        <v>61</v>
      </c>
      <c r="S100" s="153">
        <v>10</v>
      </c>
      <c r="T100" s="58">
        <v>1</v>
      </c>
      <c r="U100" s="58">
        <v>8</v>
      </c>
      <c r="V100" s="58">
        <v>14</v>
      </c>
      <c r="W100" s="58">
        <v>16</v>
      </c>
      <c r="X100" s="58">
        <v>5</v>
      </c>
      <c r="Y100" s="58">
        <v>4</v>
      </c>
      <c r="Z100" s="58">
        <v>0</v>
      </c>
      <c r="AA100" s="51"/>
      <c r="AB100" s="51"/>
      <c r="AC100" s="51">
        <f>SUM(S100:AB100)</f>
        <v>58</v>
      </c>
    </row>
    <row r="101" spans="1:29" ht="15.95" customHeight="1" x14ac:dyDescent="0.2">
      <c r="A101" s="9"/>
      <c r="B101" s="53" t="s">
        <v>5</v>
      </c>
      <c r="C101" s="51">
        <v>9</v>
      </c>
      <c r="D101" s="51">
        <v>7</v>
      </c>
      <c r="E101" s="51">
        <v>19</v>
      </c>
      <c r="F101" s="51">
        <v>10</v>
      </c>
      <c r="G101" s="51">
        <v>8</v>
      </c>
      <c r="H101" s="51">
        <v>5</v>
      </c>
      <c r="I101" s="51">
        <v>1</v>
      </c>
      <c r="J101" s="51"/>
      <c r="K101" s="51"/>
      <c r="L101" s="51"/>
      <c r="M101" s="51">
        <f>SUM(C101:L101)</f>
        <v>59</v>
      </c>
      <c r="R101" s="53" t="s">
        <v>5</v>
      </c>
      <c r="S101" s="51">
        <f t="shared" ref="S101:Z101" si="49">SUM(S100)</f>
        <v>10</v>
      </c>
      <c r="T101" s="51">
        <f t="shared" si="49"/>
        <v>1</v>
      </c>
      <c r="U101" s="51">
        <f t="shared" si="49"/>
        <v>8</v>
      </c>
      <c r="V101" s="51">
        <f t="shared" si="49"/>
        <v>14</v>
      </c>
      <c r="W101" s="51">
        <f t="shared" si="49"/>
        <v>16</v>
      </c>
      <c r="X101" s="51">
        <f t="shared" si="49"/>
        <v>5</v>
      </c>
      <c r="Y101" s="51">
        <f t="shared" si="49"/>
        <v>4</v>
      </c>
      <c r="Z101" s="51">
        <f t="shared" si="49"/>
        <v>0</v>
      </c>
      <c r="AA101" s="51"/>
      <c r="AB101" s="51"/>
      <c r="AC101" s="51">
        <f>SUM(S101:AB101)</f>
        <v>58</v>
      </c>
    </row>
    <row r="102" spans="1:29" ht="15.95" customHeight="1" x14ac:dyDescent="0.2">
      <c r="A102" s="9"/>
      <c r="B102" s="53" t="s">
        <v>242</v>
      </c>
      <c r="C102" s="51">
        <f>C101*C99</f>
        <v>36</v>
      </c>
      <c r="D102" s="51">
        <f t="shared" ref="D102:I102" si="50">D101*D99</f>
        <v>24.5</v>
      </c>
      <c r="E102" s="51">
        <f t="shared" si="50"/>
        <v>57</v>
      </c>
      <c r="F102" s="51">
        <f t="shared" si="50"/>
        <v>25</v>
      </c>
      <c r="G102" s="51">
        <f t="shared" si="50"/>
        <v>16</v>
      </c>
      <c r="H102" s="51">
        <f t="shared" si="50"/>
        <v>7.5</v>
      </c>
      <c r="I102" s="51">
        <f t="shared" si="50"/>
        <v>1</v>
      </c>
      <c r="J102" s="51"/>
      <c r="K102" s="51"/>
      <c r="L102" s="51"/>
      <c r="M102" s="53">
        <f>SUM(C102:L102)</f>
        <v>167</v>
      </c>
      <c r="R102" s="53" t="s">
        <v>242</v>
      </c>
      <c r="S102" s="51">
        <f>S101*S99</f>
        <v>40</v>
      </c>
      <c r="T102" s="51">
        <f t="shared" ref="T102:Y102" si="51">T101*T99</f>
        <v>3.5</v>
      </c>
      <c r="U102" s="51">
        <f t="shared" si="51"/>
        <v>24</v>
      </c>
      <c r="V102" s="51">
        <f t="shared" si="51"/>
        <v>35</v>
      </c>
      <c r="W102" s="51">
        <f t="shared" si="51"/>
        <v>32</v>
      </c>
      <c r="X102" s="51">
        <f t="shared" si="51"/>
        <v>7.5</v>
      </c>
      <c r="Y102" s="51">
        <f t="shared" si="51"/>
        <v>4</v>
      </c>
      <c r="Z102" s="51"/>
      <c r="AA102" s="51"/>
      <c r="AB102" s="51"/>
      <c r="AC102" s="53">
        <f>SUM(S102:AB102)</f>
        <v>146</v>
      </c>
    </row>
    <row r="103" spans="1:29" ht="15.95" customHeight="1" x14ac:dyDescent="0.2">
      <c r="A103" s="9"/>
      <c r="B103" s="53" t="s">
        <v>26</v>
      </c>
      <c r="C103" s="51">
        <f>M102/M101</f>
        <v>2.8305084745762712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3"/>
      <c r="R103" s="53" t="s">
        <v>26</v>
      </c>
      <c r="S103" s="150">
        <f>AC102/AC101</f>
        <v>2.5172413793103448</v>
      </c>
      <c r="T103" s="51"/>
      <c r="U103" s="51"/>
      <c r="V103" s="51"/>
      <c r="W103" s="51"/>
      <c r="X103" s="51"/>
      <c r="Y103" s="51"/>
      <c r="Z103" s="51"/>
      <c r="AA103" s="51"/>
      <c r="AB103" s="51"/>
      <c r="AC103" s="53"/>
    </row>
    <row r="104" spans="1:29" ht="15.95" customHeight="1" x14ac:dyDescent="0.2">
      <c r="A104" s="9"/>
      <c r="B104" s="53" t="s">
        <v>28</v>
      </c>
      <c r="C104" s="51">
        <f>(C101*100)/M101</f>
        <v>15.254237288135593</v>
      </c>
      <c r="D104" s="51">
        <f>(D101*100)/M101</f>
        <v>11.864406779661017</v>
      </c>
      <c r="E104" s="51">
        <f>(E101*100)/M101</f>
        <v>32.203389830508478</v>
      </c>
      <c r="F104" s="51">
        <f>(F101*100)/M101</f>
        <v>16.949152542372882</v>
      </c>
      <c r="G104" s="51">
        <f>(G101*100)/M101</f>
        <v>13.559322033898304</v>
      </c>
      <c r="H104" s="51">
        <f>(H101*100)/M101</f>
        <v>8.4745762711864412</v>
      </c>
      <c r="I104" s="51">
        <f>(I101*100)/M101</f>
        <v>1.6949152542372881</v>
      </c>
      <c r="J104" s="51"/>
      <c r="K104" s="51"/>
      <c r="L104" s="51"/>
      <c r="M104" s="53">
        <f>SUM(C104:L104)</f>
        <v>100</v>
      </c>
      <c r="R104" s="53" t="s">
        <v>28</v>
      </c>
      <c r="S104" s="51">
        <f>(S101*100)/AC101</f>
        <v>17.241379310344829</v>
      </c>
      <c r="T104" s="150">
        <f>(T101*100)/AC101</f>
        <v>1.7241379310344827</v>
      </c>
      <c r="U104" s="150">
        <f>(U101*100)/AC101</f>
        <v>13.793103448275861</v>
      </c>
      <c r="V104" s="150">
        <f>(V101*100)/AC101</f>
        <v>24.137931034482758</v>
      </c>
      <c r="W104" s="150">
        <f>(W101*100)/AC101</f>
        <v>27.586206896551722</v>
      </c>
      <c r="X104" s="150">
        <f>(X101*100)/AC101</f>
        <v>8.6206896551724146</v>
      </c>
      <c r="Y104" s="150">
        <f>(Y101*100)/AC101</f>
        <v>6.8965517241379306</v>
      </c>
      <c r="Z104" s="51"/>
      <c r="AA104" s="51"/>
      <c r="AB104" s="51"/>
      <c r="AC104" s="53">
        <f>SUM(S104:AB104)</f>
        <v>100</v>
      </c>
    </row>
    <row r="105" spans="1:29" ht="15.95" customHeight="1" x14ac:dyDescent="0.45">
      <c r="A105" s="9"/>
      <c r="B105" s="50" t="s">
        <v>62</v>
      </c>
      <c r="C105" s="51">
        <v>2</v>
      </c>
      <c r="D105" s="51">
        <v>4</v>
      </c>
      <c r="E105" s="51">
        <v>5</v>
      </c>
      <c r="F105" s="51">
        <v>6</v>
      </c>
      <c r="G105" s="51">
        <v>15</v>
      </c>
      <c r="H105" s="51">
        <v>7</v>
      </c>
      <c r="I105" s="51">
        <v>20</v>
      </c>
      <c r="J105" s="51">
        <v>16</v>
      </c>
      <c r="K105" s="56"/>
      <c r="L105" s="87"/>
      <c r="M105" s="53">
        <f>SUM(C105:L105)</f>
        <v>75</v>
      </c>
      <c r="R105" s="53" t="s">
        <v>64</v>
      </c>
      <c r="S105" s="61">
        <v>1</v>
      </c>
      <c r="T105" s="61">
        <v>0</v>
      </c>
      <c r="U105" s="61">
        <v>1</v>
      </c>
      <c r="V105" s="61">
        <v>10</v>
      </c>
      <c r="W105" s="61">
        <v>18</v>
      </c>
      <c r="X105" s="61">
        <v>5</v>
      </c>
      <c r="Y105" s="61">
        <v>14</v>
      </c>
      <c r="Z105" s="61">
        <v>27</v>
      </c>
      <c r="AA105" s="56"/>
      <c r="AB105" s="87"/>
      <c r="AC105" s="53">
        <f>SUM(S105:AB105)</f>
        <v>76</v>
      </c>
    </row>
    <row r="106" spans="1:29" ht="15.95" customHeight="1" x14ac:dyDescent="0.45">
      <c r="A106" s="9"/>
      <c r="B106" s="106" t="s">
        <v>66</v>
      </c>
      <c r="C106" s="107">
        <v>6</v>
      </c>
      <c r="D106" s="107">
        <v>7</v>
      </c>
      <c r="E106" s="107">
        <v>6</v>
      </c>
      <c r="F106" s="107">
        <v>7</v>
      </c>
      <c r="G106" s="107"/>
      <c r="H106" s="107"/>
      <c r="I106" s="107"/>
      <c r="J106" s="107"/>
      <c r="K106" s="107"/>
      <c r="L106" s="107"/>
      <c r="M106" s="108">
        <f>SUM(C106:L106)</f>
        <v>26</v>
      </c>
      <c r="R106" s="53" t="s">
        <v>257</v>
      </c>
      <c r="S106" s="61">
        <v>0</v>
      </c>
      <c r="T106" s="61">
        <v>0</v>
      </c>
      <c r="U106" s="61">
        <v>0</v>
      </c>
      <c r="V106" s="61">
        <v>0</v>
      </c>
      <c r="W106" s="61">
        <v>0</v>
      </c>
      <c r="X106" s="61">
        <v>23</v>
      </c>
      <c r="Y106" s="61">
        <v>3</v>
      </c>
      <c r="Z106" s="61">
        <v>0</v>
      </c>
      <c r="AA106" s="107"/>
      <c r="AB106" s="107"/>
      <c r="AC106" s="108">
        <f>SUM(S106:AB106)</f>
        <v>26</v>
      </c>
    </row>
    <row r="107" spans="1:29" ht="15.95" customHeight="1" x14ac:dyDescent="0.2">
      <c r="A107" s="9"/>
      <c r="B107" s="53" t="s">
        <v>5</v>
      </c>
      <c r="C107" s="51">
        <f t="shared" ref="C107:J107" si="52">SUM(C105:C106)</f>
        <v>8</v>
      </c>
      <c r="D107" s="51">
        <f t="shared" si="52"/>
        <v>11</v>
      </c>
      <c r="E107" s="51">
        <f t="shared" si="52"/>
        <v>11</v>
      </c>
      <c r="F107" s="51">
        <f t="shared" si="52"/>
        <v>13</v>
      </c>
      <c r="G107" s="51">
        <f t="shared" si="52"/>
        <v>15</v>
      </c>
      <c r="H107" s="51">
        <f t="shared" si="52"/>
        <v>7</v>
      </c>
      <c r="I107" s="51">
        <f t="shared" si="52"/>
        <v>20</v>
      </c>
      <c r="J107" s="51">
        <f t="shared" si="52"/>
        <v>16</v>
      </c>
      <c r="K107" s="51"/>
      <c r="L107" s="51">
        <f>SUM(L105:L106)</f>
        <v>0</v>
      </c>
      <c r="M107" s="53">
        <f>SUM(M105:M106)</f>
        <v>101</v>
      </c>
      <c r="R107" s="53" t="s">
        <v>5</v>
      </c>
      <c r="S107" s="51">
        <f t="shared" ref="S107:Z107" si="53">SUM(S105:S106)</f>
        <v>1</v>
      </c>
      <c r="T107" s="51">
        <f t="shared" si="53"/>
        <v>0</v>
      </c>
      <c r="U107" s="51">
        <f t="shared" si="53"/>
        <v>1</v>
      </c>
      <c r="V107" s="51">
        <f t="shared" si="53"/>
        <v>10</v>
      </c>
      <c r="W107" s="51">
        <f t="shared" si="53"/>
        <v>18</v>
      </c>
      <c r="X107" s="51">
        <f t="shared" si="53"/>
        <v>28</v>
      </c>
      <c r="Y107" s="51">
        <f t="shared" si="53"/>
        <v>17</v>
      </c>
      <c r="Z107" s="51">
        <f t="shared" si="53"/>
        <v>27</v>
      </c>
      <c r="AA107" s="51"/>
      <c r="AB107" s="51"/>
      <c r="AC107" s="53">
        <f>SUM(AC105:AC106)</f>
        <v>102</v>
      </c>
    </row>
    <row r="108" spans="1:29" ht="15.95" customHeight="1" x14ac:dyDescent="0.2">
      <c r="A108" s="9"/>
      <c r="B108" s="53" t="s">
        <v>242</v>
      </c>
      <c r="C108" s="51">
        <f>C107*C99</f>
        <v>32</v>
      </c>
      <c r="D108" s="51">
        <f t="shared" ref="D108:J108" si="54">D107*D99</f>
        <v>38.5</v>
      </c>
      <c r="E108" s="51">
        <f t="shared" si="54"/>
        <v>33</v>
      </c>
      <c r="F108" s="51">
        <f t="shared" si="54"/>
        <v>32.5</v>
      </c>
      <c r="G108" s="51">
        <f t="shared" si="54"/>
        <v>30</v>
      </c>
      <c r="H108" s="51">
        <f t="shared" si="54"/>
        <v>10.5</v>
      </c>
      <c r="I108" s="51">
        <f t="shared" si="54"/>
        <v>20</v>
      </c>
      <c r="J108" s="51">
        <f t="shared" si="54"/>
        <v>0</v>
      </c>
      <c r="K108" s="51"/>
      <c r="L108" s="51"/>
      <c r="M108" s="53">
        <f>SUM(C108:L108)</f>
        <v>196.5</v>
      </c>
      <c r="R108" s="53" t="s">
        <v>242</v>
      </c>
      <c r="S108" s="51">
        <f>S107*S99</f>
        <v>4</v>
      </c>
      <c r="T108" s="51">
        <f t="shared" ref="T108:Z108" si="55">T107*T99</f>
        <v>0</v>
      </c>
      <c r="U108" s="51">
        <f t="shared" si="55"/>
        <v>3</v>
      </c>
      <c r="V108" s="51">
        <f t="shared" si="55"/>
        <v>25</v>
      </c>
      <c r="W108" s="51">
        <f t="shared" si="55"/>
        <v>36</v>
      </c>
      <c r="X108" s="51">
        <f t="shared" si="55"/>
        <v>42</v>
      </c>
      <c r="Y108" s="51">
        <f t="shared" si="55"/>
        <v>17</v>
      </c>
      <c r="Z108" s="51">
        <f t="shared" si="55"/>
        <v>0</v>
      </c>
      <c r="AA108" s="51"/>
      <c r="AB108" s="51"/>
      <c r="AC108" s="53">
        <f>SUM(S108:AB108)</f>
        <v>127</v>
      </c>
    </row>
    <row r="109" spans="1:29" ht="15.95" customHeight="1" x14ac:dyDescent="0.2">
      <c r="A109" s="9"/>
      <c r="B109" s="53" t="s">
        <v>26</v>
      </c>
      <c r="C109" s="51">
        <f>M108/M107</f>
        <v>1.9455445544554455</v>
      </c>
      <c r="D109" s="51"/>
      <c r="E109" s="51"/>
      <c r="F109" s="51"/>
      <c r="G109" s="51"/>
      <c r="H109" s="51"/>
      <c r="I109" s="51"/>
      <c r="J109" s="51"/>
      <c r="K109" s="51"/>
      <c r="L109" s="51"/>
      <c r="M109" s="53"/>
      <c r="R109" s="53" t="s">
        <v>26</v>
      </c>
      <c r="S109" s="150">
        <f>AC108/AC107</f>
        <v>1.2450980392156863</v>
      </c>
      <c r="T109" s="51"/>
      <c r="U109" s="51"/>
      <c r="V109" s="51"/>
      <c r="W109" s="51"/>
      <c r="X109" s="51"/>
      <c r="Y109" s="51"/>
      <c r="Z109" s="51"/>
      <c r="AA109" s="51"/>
      <c r="AB109" s="51"/>
      <c r="AC109" s="53"/>
    </row>
    <row r="110" spans="1:29" ht="15.95" customHeight="1" x14ac:dyDescent="0.2">
      <c r="A110" s="9"/>
      <c r="B110" s="53" t="s">
        <v>28</v>
      </c>
      <c r="C110" s="51">
        <f>(C107*100)/M107</f>
        <v>7.9207920792079207</v>
      </c>
      <c r="D110" s="51">
        <f>(D107*100)/M107</f>
        <v>10.891089108910892</v>
      </c>
      <c r="E110" s="51">
        <f>(E107*100)/M107</f>
        <v>10.891089108910892</v>
      </c>
      <c r="F110" s="51">
        <f>(F107*100)/M107</f>
        <v>12.871287128712872</v>
      </c>
      <c r="G110" s="51">
        <f>(G107*100)/M107</f>
        <v>14.851485148514852</v>
      </c>
      <c r="H110" s="51">
        <f>(H107*100)/M107</f>
        <v>6.9306930693069306</v>
      </c>
      <c r="I110" s="51">
        <f>(I107*100)/M107</f>
        <v>19.801980198019802</v>
      </c>
      <c r="J110" s="51">
        <f>(J107*100)/M107</f>
        <v>15.841584158415841</v>
      </c>
      <c r="K110" s="51"/>
      <c r="L110" s="51">
        <f>(L107*100)/M107</f>
        <v>0</v>
      </c>
      <c r="M110" s="53">
        <f>SUM(C110:L110)</f>
        <v>100</v>
      </c>
      <c r="R110" s="53" t="s">
        <v>28</v>
      </c>
      <c r="S110" s="51">
        <f>(S107*100)/AC107</f>
        <v>0.98039215686274506</v>
      </c>
      <c r="T110" s="51">
        <f>(T107*100)/AC107</f>
        <v>0</v>
      </c>
      <c r="U110" s="150">
        <f>(U107*100)/AC107</f>
        <v>0.98039215686274506</v>
      </c>
      <c r="V110" s="150">
        <f>(V107*100)/AC107</f>
        <v>9.8039215686274517</v>
      </c>
      <c r="W110" s="150">
        <f>(W107*100)/AC107</f>
        <v>17.647058823529413</v>
      </c>
      <c r="X110" s="150">
        <f>(X107*100)/AC107</f>
        <v>27.450980392156861</v>
      </c>
      <c r="Y110" s="150">
        <f>(Y107*100)/AC107</f>
        <v>16.666666666666668</v>
      </c>
      <c r="Z110" s="150">
        <f>(Z107*100)/AC107</f>
        <v>26.470588235294116</v>
      </c>
      <c r="AA110" s="51"/>
      <c r="AB110" s="51"/>
      <c r="AC110" s="53">
        <f>SUM(S110:AB110)</f>
        <v>100</v>
      </c>
    </row>
    <row r="111" spans="1:29" ht="15.95" customHeight="1" x14ac:dyDescent="0.45">
      <c r="A111" s="9"/>
      <c r="B111" s="50" t="s">
        <v>65</v>
      </c>
      <c r="C111" s="51">
        <v>5</v>
      </c>
      <c r="D111" s="51">
        <v>1</v>
      </c>
      <c r="E111" s="51">
        <v>24</v>
      </c>
      <c r="F111" s="51">
        <v>22</v>
      </c>
      <c r="G111" s="51">
        <v>18</v>
      </c>
      <c r="H111" s="51">
        <v>14</v>
      </c>
      <c r="I111" s="51">
        <v>1</v>
      </c>
      <c r="J111" s="51">
        <v>12</v>
      </c>
      <c r="K111" s="51"/>
      <c r="L111" s="51"/>
      <c r="M111" s="53">
        <f>SUM(C111:L111)</f>
        <v>97</v>
      </c>
      <c r="R111" s="53" t="s">
        <v>67</v>
      </c>
      <c r="S111" s="61">
        <v>7</v>
      </c>
      <c r="T111" s="61">
        <v>5</v>
      </c>
      <c r="U111" s="61">
        <v>13</v>
      </c>
      <c r="V111" s="61">
        <v>23</v>
      </c>
      <c r="W111" s="61">
        <v>27</v>
      </c>
      <c r="X111" s="61">
        <v>8</v>
      </c>
      <c r="Y111" s="61">
        <v>13</v>
      </c>
      <c r="Z111" s="61">
        <v>0</v>
      </c>
      <c r="AA111" s="51"/>
      <c r="AB111" s="51"/>
      <c r="AC111" s="53">
        <f>SUM(S111:AB111)</f>
        <v>96</v>
      </c>
    </row>
    <row r="112" spans="1:29" ht="15.95" customHeight="1" x14ac:dyDescent="0.45">
      <c r="A112" s="9"/>
      <c r="B112" s="50" t="s">
        <v>221</v>
      </c>
      <c r="C112" s="51">
        <v>7</v>
      </c>
      <c r="D112" s="51">
        <v>2</v>
      </c>
      <c r="E112" s="51"/>
      <c r="F112" s="51">
        <v>16</v>
      </c>
      <c r="G112" s="51"/>
      <c r="H112" s="51"/>
      <c r="I112" s="51"/>
      <c r="J112" s="51"/>
      <c r="K112" s="51"/>
      <c r="L112" s="51"/>
      <c r="M112" s="53">
        <f>SUM(C112:L112)</f>
        <v>25</v>
      </c>
      <c r="R112" s="53" t="s">
        <v>258</v>
      </c>
      <c r="S112" s="61">
        <v>6</v>
      </c>
      <c r="T112" s="61">
        <v>0</v>
      </c>
      <c r="U112" s="61">
        <v>0</v>
      </c>
      <c r="V112" s="61">
        <v>0</v>
      </c>
      <c r="W112" s="61">
        <v>7</v>
      </c>
      <c r="X112" s="61">
        <v>4</v>
      </c>
      <c r="Y112" s="61">
        <v>2</v>
      </c>
      <c r="Z112" s="61">
        <v>6</v>
      </c>
      <c r="AA112" s="51"/>
      <c r="AB112" s="51"/>
      <c r="AC112" s="53">
        <f>SUM(S112:AB112)</f>
        <v>25</v>
      </c>
    </row>
    <row r="113" spans="1:29" ht="15.95" customHeight="1" x14ac:dyDescent="0.2">
      <c r="A113" s="9"/>
      <c r="B113" s="53" t="s">
        <v>5</v>
      </c>
      <c r="C113" s="53">
        <f t="shared" ref="C113:J113" si="56">SUM(C111:C112)</f>
        <v>12</v>
      </c>
      <c r="D113" s="53">
        <f t="shared" si="56"/>
        <v>3</v>
      </c>
      <c r="E113" s="53">
        <f t="shared" si="56"/>
        <v>24</v>
      </c>
      <c r="F113" s="53">
        <f t="shared" si="56"/>
        <v>38</v>
      </c>
      <c r="G113" s="53">
        <f t="shared" si="56"/>
        <v>18</v>
      </c>
      <c r="H113" s="53">
        <f t="shared" si="56"/>
        <v>14</v>
      </c>
      <c r="I113" s="53">
        <f t="shared" si="56"/>
        <v>1</v>
      </c>
      <c r="J113" s="53">
        <f t="shared" si="56"/>
        <v>12</v>
      </c>
      <c r="K113" s="51"/>
      <c r="L113" s="51"/>
      <c r="M113" s="53">
        <f>SUM(M111:M112)</f>
        <v>122</v>
      </c>
      <c r="R113" s="53" t="s">
        <v>5</v>
      </c>
      <c r="S113" s="53">
        <f t="shared" ref="S113:Z113" si="57">SUM(S111:S112)</f>
        <v>13</v>
      </c>
      <c r="T113" s="53">
        <f t="shared" si="57"/>
        <v>5</v>
      </c>
      <c r="U113" s="53">
        <f t="shared" si="57"/>
        <v>13</v>
      </c>
      <c r="V113" s="53">
        <f t="shared" si="57"/>
        <v>23</v>
      </c>
      <c r="W113" s="53">
        <f t="shared" si="57"/>
        <v>34</v>
      </c>
      <c r="X113" s="53">
        <f t="shared" si="57"/>
        <v>12</v>
      </c>
      <c r="Y113" s="53">
        <f t="shared" si="57"/>
        <v>15</v>
      </c>
      <c r="Z113" s="53">
        <f t="shared" si="57"/>
        <v>6</v>
      </c>
      <c r="AA113" s="51"/>
      <c r="AB113" s="51"/>
      <c r="AC113" s="53">
        <f>SUM(AC111:AC112)</f>
        <v>121</v>
      </c>
    </row>
    <row r="114" spans="1:29" ht="15.95" customHeight="1" x14ac:dyDescent="0.2">
      <c r="A114" s="9"/>
      <c r="B114" s="53" t="s">
        <v>231</v>
      </c>
      <c r="C114" s="51">
        <f>C113*C99</f>
        <v>48</v>
      </c>
      <c r="D114" s="51">
        <f t="shared" ref="D114:J114" si="58">D113*D99</f>
        <v>10.5</v>
      </c>
      <c r="E114" s="51">
        <f t="shared" si="58"/>
        <v>72</v>
      </c>
      <c r="F114" s="51">
        <f t="shared" si="58"/>
        <v>95</v>
      </c>
      <c r="G114" s="51">
        <f t="shared" si="58"/>
        <v>36</v>
      </c>
      <c r="H114" s="51">
        <f t="shared" si="58"/>
        <v>21</v>
      </c>
      <c r="I114" s="51">
        <f t="shared" si="58"/>
        <v>1</v>
      </c>
      <c r="J114" s="51">
        <f t="shared" si="58"/>
        <v>0</v>
      </c>
      <c r="K114" s="53"/>
      <c r="L114" s="51"/>
      <c r="M114" s="53">
        <f>SUM(C114:L114)</f>
        <v>283.5</v>
      </c>
      <c r="R114" s="53" t="s">
        <v>231</v>
      </c>
      <c r="S114" s="51">
        <f>S113*S99</f>
        <v>52</v>
      </c>
      <c r="T114" s="51">
        <f t="shared" ref="T114:Z114" si="59">T113*T99</f>
        <v>17.5</v>
      </c>
      <c r="U114" s="51">
        <f t="shared" si="59"/>
        <v>39</v>
      </c>
      <c r="V114" s="51">
        <f t="shared" si="59"/>
        <v>57.5</v>
      </c>
      <c r="W114" s="51">
        <f t="shared" si="59"/>
        <v>68</v>
      </c>
      <c r="X114" s="51">
        <f t="shared" si="59"/>
        <v>18</v>
      </c>
      <c r="Y114" s="51">
        <f t="shared" si="59"/>
        <v>15</v>
      </c>
      <c r="Z114" s="51">
        <f t="shared" si="59"/>
        <v>0</v>
      </c>
      <c r="AA114" s="53"/>
      <c r="AB114" s="51"/>
      <c r="AC114" s="53">
        <f>SUM(S114:AB114)</f>
        <v>267</v>
      </c>
    </row>
    <row r="115" spans="1:29" ht="15.95" customHeight="1" x14ac:dyDescent="0.2">
      <c r="A115" s="9"/>
      <c r="B115" s="53" t="s">
        <v>26</v>
      </c>
      <c r="C115" s="51">
        <f>M114/M113</f>
        <v>2.3237704918032787</v>
      </c>
      <c r="D115" s="51"/>
      <c r="E115" s="51"/>
      <c r="F115" s="51"/>
      <c r="G115" s="51"/>
      <c r="H115" s="51"/>
      <c r="I115" s="51"/>
      <c r="J115" s="51"/>
      <c r="K115" s="53"/>
      <c r="L115" s="53"/>
      <c r="M115" s="53"/>
      <c r="R115" s="53" t="s">
        <v>26</v>
      </c>
      <c r="S115" s="150">
        <f>AC114/AC113</f>
        <v>2.2066115702479339</v>
      </c>
      <c r="T115" s="51"/>
      <c r="U115" s="51"/>
      <c r="V115" s="51"/>
      <c r="W115" s="51"/>
      <c r="X115" s="51"/>
      <c r="Y115" s="51"/>
      <c r="Z115" s="51"/>
      <c r="AA115" s="53"/>
      <c r="AB115" s="53"/>
      <c r="AC115" s="53"/>
    </row>
    <row r="116" spans="1:29" ht="15.95" customHeight="1" x14ac:dyDescent="0.2">
      <c r="A116" s="9"/>
      <c r="B116" s="53" t="s">
        <v>28</v>
      </c>
      <c r="C116" s="51">
        <f>(C113*100)/M113</f>
        <v>9.8360655737704921</v>
      </c>
      <c r="D116" s="51">
        <f>(D113*100)/M113</f>
        <v>2.459016393442623</v>
      </c>
      <c r="E116" s="51">
        <f>(E113*100)/M113</f>
        <v>19.672131147540984</v>
      </c>
      <c r="F116" s="51">
        <f>(F113*100)/M113</f>
        <v>31.147540983606557</v>
      </c>
      <c r="G116" s="51">
        <f>(G113*100)/M113</f>
        <v>14.754098360655737</v>
      </c>
      <c r="H116" s="51">
        <f>(H113*100)/M113</f>
        <v>11.475409836065573</v>
      </c>
      <c r="I116" s="51">
        <f>(I113*100)/M113</f>
        <v>0.81967213114754101</v>
      </c>
      <c r="J116" s="51">
        <f>(J113*100)/M113</f>
        <v>9.8360655737704921</v>
      </c>
      <c r="K116" s="53"/>
      <c r="L116" s="53"/>
      <c r="M116" s="53">
        <f>SUM(C116:L116)</f>
        <v>100</v>
      </c>
      <c r="R116" s="53" t="s">
        <v>28</v>
      </c>
      <c r="S116" s="51">
        <f>(S113*100)/AC113</f>
        <v>10.743801652892563</v>
      </c>
      <c r="T116" s="150">
        <f>(T113*100)/AC113</f>
        <v>4.1322314049586772</v>
      </c>
      <c r="U116" s="150">
        <f>(U113*100)/AC113</f>
        <v>10.743801652892563</v>
      </c>
      <c r="V116" s="150">
        <f>(V113*100)/AC113</f>
        <v>19.008264462809919</v>
      </c>
      <c r="W116" s="150">
        <f>(W113*100)/AC113</f>
        <v>28.099173553719009</v>
      </c>
      <c r="X116" s="150">
        <f>(X113*100)/AC113</f>
        <v>9.9173553719008272</v>
      </c>
      <c r="Y116" s="150">
        <f>(Y113*100)/AC113</f>
        <v>12.396694214876034</v>
      </c>
      <c r="Z116" s="150">
        <f>(Z113*100)/AC113</f>
        <v>4.9586776859504136</v>
      </c>
      <c r="AA116" s="53"/>
      <c r="AB116" s="53"/>
      <c r="AC116" s="53">
        <f>SUM(S116:AB116)</f>
        <v>100.00000000000001</v>
      </c>
    </row>
    <row r="117" spans="1:29" ht="15.95" customHeight="1" x14ac:dyDescent="0.45">
      <c r="A117" s="9"/>
      <c r="B117" s="50" t="s">
        <v>68</v>
      </c>
      <c r="C117" s="51">
        <v>9</v>
      </c>
      <c r="D117" s="51">
        <v>10</v>
      </c>
      <c r="E117" s="51">
        <v>18</v>
      </c>
      <c r="F117" s="51">
        <v>7</v>
      </c>
      <c r="G117" s="51">
        <v>3</v>
      </c>
      <c r="H117" s="51">
        <v>2</v>
      </c>
      <c r="I117" s="51"/>
      <c r="J117" s="51">
        <v>1</v>
      </c>
      <c r="K117" s="51"/>
      <c r="L117" s="51">
        <v>3</v>
      </c>
      <c r="M117" s="53">
        <f>SUM(C117:L117)</f>
        <v>53</v>
      </c>
      <c r="R117" s="53" t="s">
        <v>70</v>
      </c>
      <c r="S117" s="61">
        <v>7</v>
      </c>
      <c r="T117" s="61">
        <v>3</v>
      </c>
      <c r="U117" s="61">
        <v>7</v>
      </c>
      <c r="V117" s="61">
        <v>8</v>
      </c>
      <c r="W117" s="61">
        <v>4</v>
      </c>
      <c r="X117" s="61">
        <v>7</v>
      </c>
      <c r="Y117" s="61">
        <v>10</v>
      </c>
      <c r="Z117" s="61">
        <v>3</v>
      </c>
      <c r="AA117" s="53"/>
      <c r="AB117" s="51"/>
      <c r="AC117" s="53">
        <f>SUM(S117:AB117)</f>
        <v>49</v>
      </c>
    </row>
    <row r="118" spans="1:29" ht="15.95" customHeight="1" x14ac:dyDescent="0.45">
      <c r="A118" s="9"/>
      <c r="B118" s="50" t="s">
        <v>69</v>
      </c>
      <c r="C118" s="51">
        <v>16</v>
      </c>
      <c r="D118" s="51">
        <v>7</v>
      </c>
      <c r="E118" s="51">
        <v>4</v>
      </c>
      <c r="F118" s="51"/>
      <c r="G118" s="51"/>
      <c r="H118" s="51"/>
      <c r="I118" s="51"/>
      <c r="J118" s="51"/>
      <c r="K118" s="51"/>
      <c r="L118" s="51"/>
      <c r="M118" s="53">
        <f>SUM(C118:L118)</f>
        <v>27</v>
      </c>
      <c r="R118" s="53" t="s">
        <v>72</v>
      </c>
      <c r="S118" s="61">
        <v>5</v>
      </c>
      <c r="T118" s="61">
        <v>5</v>
      </c>
      <c r="U118" s="61">
        <v>4</v>
      </c>
      <c r="V118" s="61">
        <v>7</v>
      </c>
      <c r="W118" s="61">
        <v>5</v>
      </c>
      <c r="X118" s="61">
        <v>0</v>
      </c>
      <c r="Y118" s="61">
        <v>0</v>
      </c>
      <c r="Z118" s="61">
        <v>0</v>
      </c>
      <c r="AA118" s="53"/>
      <c r="AB118" s="51"/>
      <c r="AC118" s="53">
        <f>SUM(S118:AB118)</f>
        <v>26</v>
      </c>
    </row>
    <row r="119" spans="1:29" ht="15.95" customHeight="1" x14ac:dyDescent="0.2">
      <c r="A119" s="9"/>
      <c r="B119" s="53" t="s">
        <v>5</v>
      </c>
      <c r="C119" s="53">
        <f t="shared" ref="C119:H119" si="60">SUM(C117:C118)</f>
        <v>25</v>
      </c>
      <c r="D119" s="53">
        <f t="shared" si="60"/>
        <v>17</v>
      </c>
      <c r="E119" s="53">
        <f t="shared" si="60"/>
        <v>22</v>
      </c>
      <c r="F119" s="53">
        <f t="shared" si="60"/>
        <v>7</v>
      </c>
      <c r="G119" s="53">
        <f t="shared" si="60"/>
        <v>3</v>
      </c>
      <c r="H119" s="53">
        <f t="shared" si="60"/>
        <v>2</v>
      </c>
      <c r="I119" s="53"/>
      <c r="J119" s="53">
        <f>SUM(J117:J118)</f>
        <v>1</v>
      </c>
      <c r="K119" s="53"/>
      <c r="L119" s="53">
        <f>SUM(L117:L118)</f>
        <v>3</v>
      </c>
      <c r="M119" s="53">
        <f>SUM(M117:M118)</f>
        <v>80</v>
      </c>
      <c r="R119" s="53" t="s">
        <v>5</v>
      </c>
      <c r="S119" s="53">
        <f t="shared" ref="S119:X119" si="61">SUM(S117:S118)</f>
        <v>12</v>
      </c>
      <c r="T119" s="53">
        <f t="shared" si="61"/>
        <v>8</v>
      </c>
      <c r="U119" s="53">
        <f t="shared" si="61"/>
        <v>11</v>
      </c>
      <c r="V119" s="53">
        <f t="shared" si="61"/>
        <v>15</v>
      </c>
      <c r="W119" s="53">
        <f t="shared" si="61"/>
        <v>9</v>
      </c>
      <c r="X119" s="53">
        <f t="shared" si="61"/>
        <v>7</v>
      </c>
      <c r="Y119" s="53"/>
      <c r="Z119" s="53">
        <f>SUM(Z117:Z118)</f>
        <v>3</v>
      </c>
      <c r="AA119" s="53"/>
      <c r="AB119" s="53"/>
      <c r="AC119" s="53">
        <f>SUM(AC117:AC118)</f>
        <v>75</v>
      </c>
    </row>
    <row r="120" spans="1:29" ht="15.95" customHeight="1" x14ac:dyDescent="0.45">
      <c r="A120" s="1"/>
      <c r="B120" s="53" t="s">
        <v>242</v>
      </c>
      <c r="C120" s="64">
        <f>C119*C99</f>
        <v>100</v>
      </c>
      <c r="D120" s="64">
        <f t="shared" ref="D120:J120" si="62">D119*D99</f>
        <v>59.5</v>
      </c>
      <c r="E120" s="64">
        <f t="shared" si="62"/>
        <v>66</v>
      </c>
      <c r="F120" s="64">
        <f t="shared" si="62"/>
        <v>17.5</v>
      </c>
      <c r="G120" s="64">
        <f t="shared" si="62"/>
        <v>6</v>
      </c>
      <c r="H120" s="64">
        <f t="shared" si="62"/>
        <v>3</v>
      </c>
      <c r="I120" s="64">
        <f t="shared" si="62"/>
        <v>0</v>
      </c>
      <c r="J120" s="64">
        <f t="shared" si="62"/>
        <v>0</v>
      </c>
      <c r="K120" s="64"/>
      <c r="L120" s="63"/>
      <c r="M120" s="64">
        <f>SUM(C120:L120)</f>
        <v>252</v>
      </c>
      <c r="R120" s="53" t="s">
        <v>242</v>
      </c>
      <c r="S120" s="64">
        <f>S119*S99</f>
        <v>48</v>
      </c>
      <c r="T120" s="64">
        <f t="shared" ref="T120:Z120" si="63">T119*T99</f>
        <v>28</v>
      </c>
      <c r="U120" s="64">
        <f t="shared" si="63"/>
        <v>33</v>
      </c>
      <c r="V120" s="64">
        <f t="shared" si="63"/>
        <v>37.5</v>
      </c>
      <c r="W120" s="64">
        <f t="shared" si="63"/>
        <v>18</v>
      </c>
      <c r="X120" s="64">
        <f t="shared" si="63"/>
        <v>10.5</v>
      </c>
      <c r="Y120" s="64">
        <f t="shared" si="63"/>
        <v>0</v>
      </c>
      <c r="Z120" s="64">
        <f t="shared" si="63"/>
        <v>0</v>
      </c>
      <c r="AA120" s="64"/>
      <c r="AB120" s="63"/>
      <c r="AC120" s="64">
        <f>SUM(S120:AB120)</f>
        <v>175</v>
      </c>
    </row>
    <row r="121" spans="1:29" ht="15.95" customHeight="1" x14ac:dyDescent="0.45">
      <c r="A121" s="1"/>
      <c r="B121" s="53" t="s">
        <v>26</v>
      </c>
      <c r="C121" s="51">
        <f>M120/M119</f>
        <v>3.15</v>
      </c>
      <c r="D121" s="51"/>
      <c r="E121" s="51"/>
      <c r="F121" s="51"/>
      <c r="G121" s="51"/>
      <c r="H121" s="51"/>
      <c r="I121" s="51"/>
      <c r="J121" s="51"/>
      <c r="K121" s="51"/>
      <c r="L121" s="63"/>
      <c r="M121" s="64"/>
      <c r="R121" s="53" t="s">
        <v>26</v>
      </c>
      <c r="S121" s="150">
        <f>AC120/AC119</f>
        <v>2.3333333333333335</v>
      </c>
      <c r="T121" s="51"/>
      <c r="U121" s="51"/>
      <c r="V121" s="51"/>
      <c r="W121" s="51"/>
      <c r="X121" s="51"/>
      <c r="Y121" s="51"/>
      <c r="Z121" s="51"/>
      <c r="AA121" s="51"/>
      <c r="AB121" s="63"/>
      <c r="AC121" s="64"/>
    </row>
    <row r="122" spans="1:29" ht="15.95" customHeight="1" x14ac:dyDescent="0.45">
      <c r="A122" s="1"/>
      <c r="B122" s="53" t="s">
        <v>28</v>
      </c>
      <c r="C122" s="51">
        <f>(C119*100)/M119</f>
        <v>31.25</v>
      </c>
      <c r="D122" s="51">
        <f>(D119*100)/M119</f>
        <v>21.25</v>
      </c>
      <c r="E122" s="51">
        <f>(E119*100)/M119</f>
        <v>27.5</v>
      </c>
      <c r="F122" s="51">
        <f>(F119*100)/M119</f>
        <v>8.75</v>
      </c>
      <c r="G122" s="51">
        <f>(G119*100)/M119</f>
        <v>3.75</v>
      </c>
      <c r="H122" s="51">
        <f>(H119*100)/M119</f>
        <v>2.5</v>
      </c>
      <c r="I122" s="51">
        <f>(I119*100)/M119</f>
        <v>0</v>
      </c>
      <c r="J122" s="51">
        <f>(J119*100)/M119</f>
        <v>1.25</v>
      </c>
      <c r="K122" s="51">
        <f>(K119*100)/M119</f>
        <v>0</v>
      </c>
      <c r="L122" s="51">
        <f>(L119*100)/M119</f>
        <v>3.75</v>
      </c>
      <c r="M122" s="64">
        <f>SUM(C122:L122)</f>
        <v>100</v>
      </c>
      <c r="R122" s="53" t="s">
        <v>28</v>
      </c>
      <c r="S122" s="51">
        <f>(S119*100)/AC119</f>
        <v>16</v>
      </c>
      <c r="T122" s="150">
        <f>(T119*100)/AC119</f>
        <v>10.666666666666666</v>
      </c>
      <c r="U122" s="150">
        <f>(U119*100)/AC119</f>
        <v>14.666666666666666</v>
      </c>
      <c r="V122" s="150">
        <f>(V119*100)/AC119</f>
        <v>20</v>
      </c>
      <c r="W122" s="150">
        <f>(W119*100)/AC119</f>
        <v>12</v>
      </c>
      <c r="X122" s="150">
        <f>(X119*100)/AC119</f>
        <v>9.3333333333333339</v>
      </c>
      <c r="Y122" s="51">
        <f>(Y119*100)/AC119</f>
        <v>0</v>
      </c>
      <c r="Z122" s="51">
        <f>(Z119*100)/AC119</f>
        <v>4</v>
      </c>
      <c r="AA122" s="51"/>
      <c r="AB122" s="51"/>
      <c r="AC122" s="64">
        <f>SUM(S122:AB122)</f>
        <v>86.666666666666657</v>
      </c>
    </row>
    <row r="123" spans="1:29" ht="15.95" customHeight="1" x14ac:dyDescent="0.45">
      <c r="A123" s="1"/>
      <c r="B123" s="50" t="s">
        <v>71</v>
      </c>
      <c r="C123" s="53"/>
      <c r="D123" s="53">
        <v>2</v>
      </c>
      <c r="E123" s="53">
        <v>2</v>
      </c>
      <c r="F123" s="53">
        <v>9</v>
      </c>
      <c r="G123" s="53">
        <v>18</v>
      </c>
      <c r="H123" s="53">
        <v>21</v>
      </c>
      <c r="I123" s="53">
        <v>6</v>
      </c>
      <c r="J123" s="53">
        <v>1</v>
      </c>
      <c r="K123" s="53">
        <v>5</v>
      </c>
      <c r="L123" s="53"/>
      <c r="M123" s="64">
        <f>SUM(C123:L123)</f>
        <v>64</v>
      </c>
      <c r="R123" s="53" t="s">
        <v>74</v>
      </c>
      <c r="S123" s="61">
        <v>5</v>
      </c>
      <c r="T123" s="61">
        <v>2</v>
      </c>
      <c r="U123" s="61">
        <v>3</v>
      </c>
      <c r="V123" s="61">
        <v>7</v>
      </c>
      <c r="W123" s="61">
        <v>7</v>
      </c>
      <c r="X123" s="61">
        <v>12</v>
      </c>
      <c r="Y123" s="61">
        <v>25</v>
      </c>
      <c r="Z123" s="61">
        <v>2</v>
      </c>
      <c r="AA123" s="53"/>
      <c r="AB123" s="53"/>
      <c r="AC123" s="64">
        <f>SUM(S123:AB123)</f>
        <v>63</v>
      </c>
    </row>
    <row r="124" spans="1:29" ht="15.95" customHeight="1" x14ac:dyDescent="0.45">
      <c r="A124" s="1"/>
      <c r="B124" s="50" t="s">
        <v>73</v>
      </c>
      <c r="C124" s="53">
        <v>1</v>
      </c>
      <c r="D124" s="53">
        <v>1</v>
      </c>
      <c r="E124" s="53">
        <v>1</v>
      </c>
      <c r="F124" s="53">
        <v>3</v>
      </c>
      <c r="G124" s="53">
        <v>14</v>
      </c>
      <c r="H124" s="53">
        <v>6</v>
      </c>
      <c r="I124" s="53">
        <v>1</v>
      </c>
      <c r="J124" s="53"/>
      <c r="K124" s="53"/>
      <c r="L124" s="53"/>
      <c r="M124" s="64">
        <f>SUM(C124:L124)</f>
        <v>27</v>
      </c>
      <c r="R124" s="53" t="s">
        <v>76</v>
      </c>
      <c r="S124" s="61">
        <v>3</v>
      </c>
      <c r="T124" s="61">
        <v>13</v>
      </c>
      <c r="U124" s="61">
        <v>3</v>
      </c>
      <c r="V124" s="61">
        <v>7</v>
      </c>
      <c r="W124" s="61">
        <v>0</v>
      </c>
      <c r="X124" s="61">
        <v>0</v>
      </c>
      <c r="Y124" s="61">
        <v>0</v>
      </c>
      <c r="Z124" s="61">
        <v>0</v>
      </c>
      <c r="AA124" s="53"/>
      <c r="AB124" s="53"/>
      <c r="AC124" s="64">
        <f>SUM(S124:AB124)</f>
        <v>26</v>
      </c>
    </row>
    <row r="125" spans="1:29" ht="15.95" customHeight="1" x14ac:dyDescent="0.45">
      <c r="A125" s="1"/>
      <c r="B125" s="53" t="s">
        <v>5</v>
      </c>
      <c r="C125" s="64">
        <f t="shared" ref="C125:K125" si="64">SUM(C123:C124)</f>
        <v>1</v>
      </c>
      <c r="D125" s="64">
        <f t="shared" si="64"/>
        <v>3</v>
      </c>
      <c r="E125" s="64">
        <f t="shared" si="64"/>
        <v>3</v>
      </c>
      <c r="F125" s="64">
        <f t="shared" si="64"/>
        <v>12</v>
      </c>
      <c r="G125" s="64">
        <f t="shared" si="64"/>
        <v>32</v>
      </c>
      <c r="H125" s="64">
        <f t="shared" si="64"/>
        <v>27</v>
      </c>
      <c r="I125" s="64">
        <f t="shared" si="64"/>
        <v>7</v>
      </c>
      <c r="J125" s="64">
        <f t="shared" si="64"/>
        <v>1</v>
      </c>
      <c r="K125" s="64">
        <f t="shared" si="64"/>
        <v>5</v>
      </c>
      <c r="L125" s="64"/>
      <c r="M125" s="64">
        <f>SUM(M123:M124)</f>
        <v>91</v>
      </c>
      <c r="R125" s="53" t="s">
        <v>5</v>
      </c>
      <c r="S125" s="64">
        <f t="shared" ref="S125:Z125" si="65">SUM(S123:S124)</f>
        <v>8</v>
      </c>
      <c r="T125" s="64">
        <f t="shared" si="65"/>
        <v>15</v>
      </c>
      <c r="U125" s="64">
        <f t="shared" si="65"/>
        <v>6</v>
      </c>
      <c r="V125" s="64">
        <f t="shared" si="65"/>
        <v>14</v>
      </c>
      <c r="W125" s="64">
        <f t="shared" si="65"/>
        <v>7</v>
      </c>
      <c r="X125" s="64">
        <f t="shared" si="65"/>
        <v>12</v>
      </c>
      <c r="Y125" s="64">
        <f t="shared" si="65"/>
        <v>25</v>
      </c>
      <c r="Z125" s="64">
        <f t="shared" si="65"/>
        <v>2</v>
      </c>
      <c r="AA125" s="64"/>
      <c r="AB125" s="64"/>
      <c r="AC125" s="64">
        <f>SUM(AC123:AC124)</f>
        <v>89</v>
      </c>
    </row>
    <row r="126" spans="1:29" ht="15.95" customHeight="1" x14ac:dyDescent="0.45">
      <c r="A126" s="1"/>
      <c r="B126" s="53" t="s">
        <v>242</v>
      </c>
      <c r="C126" s="64">
        <f>C125*C99</f>
        <v>4</v>
      </c>
      <c r="D126" s="64">
        <f t="shared" ref="D126:J126" si="66">D125*D99</f>
        <v>10.5</v>
      </c>
      <c r="E126" s="64">
        <f t="shared" si="66"/>
        <v>9</v>
      </c>
      <c r="F126" s="64">
        <f t="shared" si="66"/>
        <v>30</v>
      </c>
      <c r="G126" s="64">
        <f t="shared" si="66"/>
        <v>64</v>
      </c>
      <c r="H126" s="64">
        <f t="shared" si="66"/>
        <v>40.5</v>
      </c>
      <c r="I126" s="64">
        <f t="shared" si="66"/>
        <v>7</v>
      </c>
      <c r="J126" s="64">
        <f t="shared" si="66"/>
        <v>0</v>
      </c>
      <c r="K126" s="64"/>
      <c r="L126" s="64"/>
      <c r="M126" s="64">
        <f>SUM(C126:L126)</f>
        <v>165</v>
      </c>
      <c r="R126" s="53" t="s">
        <v>242</v>
      </c>
      <c r="S126" s="64">
        <f>S125*S99</f>
        <v>32</v>
      </c>
      <c r="T126" s="64">
        <f t="shared" ref="T126:Z126" si="67">T125*T99</f>
        <v>52.5</v>
      </c>
      <c r="U126" s="64">
        <f t="shared" si="67"/>
        <v>18</v>
      </c>
      <c r="V126" s="64">
        <f t="shared" si="67"/>
        <v>35</v>
      </c>
      <c r="W126" s="64">
        <f t="shared" si="67"/>
        <v>14</v>
      </c>
      <c r="X126" s="64">
        <f t="shared" si="67"/>
        <v>18</v>
      </c>
      <c r="Y126" s="64">
        <f t="shared" si="67"/>
        <v>25</v>
      </c>
      <c r="Z126" s="64">
        <f t="shared" si="67"/>
        <v>0</v>
      </c>
      <c r="AA126" s="64"/>
      <c r="AB126" s="64"/>
      <c r="AC126" s="64">
        <f>SUM(S126:AB126)</f>
        <v>194.5</v>
      </c>
    </row>
    <row r="127" spans="1:29" ht="15.95" customHeight="1" x14ac:dyDescent="0.45">
      <c r="A127" s="1"/>
      <c r="B127" s="53" t="s">
        <v>26</v>
      </c>
      <c r="C127" s="64">
        <f>M126/M125</f>
        <v>1.8131868131868132</v>
      </c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R127" s="53" t="s">
        <v>26</v>
      </c>
      <c r="S127" s="154">
        <f>AC126/AC125</f>
        <v>2.1853932584269664</v>
      </c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1:29" ht="15.95" customHeight="1" x14ac:dyDescent="0.45">
      <c r="A128" s="1"/>
      <c r="B128" s="53" t="s">
        <v>28</v>
      </c>
      <c r="C128" s="51">
        <f>(C125*100)/M125</f>
        <v>1.098901098901099</v>
      </c>
      <c r="D128" s="51">
        <f>(D125*100)/M125</f>
        <v>3.2967032967032965</v>
      </c>
      <c r="E128" s="51">
        <f>(E125*100)/M125</f>
        <v>3.2967032967032965</v>
      </c>
      <c r="F128" s="51">
        <f>(F125*100)/M125</f>
        <v>13.186813186813186</v>
      </c>
      <c r="G128" s="51">
        <f>(G125*100)/M125</f>
        <v>35.164835164835168</v>
      </c>
      <c r="H128" s="51">
        <f>(H125*100)/M125</f>
        <v>29.670329670329672</v>
      </c>
      <c r="I128" s="51">
        <f>(I125*100)/M125</f>
        <v>7.6923076923076925</v>
      </c>
      <c r="J128" s="51">
        <f>(J125*100)/M125</f>
        <v>1.098901098901099</v>
      </c>
      <c r="K128" s="51">
        <f>(K125*100)/M125</f>
        <v>5.4945054945054945</v>
      </c>
      <c r="L128" s="51"/>
      <c r="M128" s="64">
        <f>SUM(C128:L128)</f>
        <v>100</v>
      </c>
      <c r="R128" s="53" t="s">
        <v>28</v>
      </c>
      <c r="S128" s="150">
        <f>(S125*100)/AC125</f>
        <v>8.9887640449438209</v>
      </c>
      <c r="T128" s="150">
        <f>(T125*100)/AC125</f>
        <v>16.853932584269664</v>
      </c>
      <c r="U128" s="150">
        <f>(U125*100)/AC125</f>
        <v>6.7415730337078648</v>
      </c>
      <c r="V128" s="150">
        <f>(V125*100)/AC125</f>
        <v>15.730337078651685</v>
      </c>
      <c r="W128" s="150">
        <f>(W125*100)/AC125</f>
        <v>7.8651685393258424</v>
      </c>
      <c r="X128" s="150">
        <f>(X125*100)/AC125</f>
        <v>13.48314606741573</v>
      </c>
      <c r="Y128" s="150">
        <f>(Y125*100)/AC125</f>
        <v>28.089887640449437</v>
      </c>
      <c r="Z128" s="150">
        <f>(Z125*100)/AC125</f>
        <v>2.2471910112359552</v>
      </c>
      <c r="AA128" s="51"/>
      <c r="AB128" s="51"/>
      <c r="AC128" s="64">
        <f>SUM(S128:AB128)</f>
        <v>100</v>
      </c>
    </row>
    <row r="129" spans="1:29" ht="15.95" customHeight="1" x14ac:dyDescent="0.45">
      <c r="A129" s="1"/>
      <c r="B129" s="53" t="s">
        <v>75</v>
      </c>
      <c r="C129" s="53">
        <v>2</v>
      </c>
      <c r="D129" s="53">
        <v>3</v>
      </c>
      <c r="E129" s="53">
        <v>9</v>
      </c>
      <c r="F129" s="53">
        <v>6</v>
      </c>
      <c r="G129" s="53">
        <v>10</v>
      </c>
      <c r="H129" s="53">
        <v>3</v>
      </c>
      <c r="I129" s="53">
        <v>1</v>
      </c>
      <c r="J129" s="53"/>
      <c r="K129" s="53"/>
      <c r="L129" s="64"/>
      <c r="M129" s="64">
        <f>SUM(C129:L129)</f>
        <v>34</v>
      </c>
      <c r="R129" s="53" t="s">
        <v>77</v>
      </c>
      <c r="S129" s="61">
        <v>8</v>
      </c>
      <c r="T129" s="61">
        <v>2</v>
      </c>
      <c r="U129" s="61">
        <v>14</v>
      </c>
      <c r="V129" s="61">
        <v>7</v>
      </c>
      <c r="W129" s="61">
        <v>2</v>
      </c>
      <c r="X129" s="61">
        <v>0</v>
      </c>
      <c r="Y129" s="61">
        <v>1</v>
      </c>
      <c r="Z129" s="61">
        <v>0</v>
      </c>
      <c r="AA129" s="53"/>
      <c r="AB129" s="64"/>
      <c r="AC129" s="64">
        <f>SUM(S129:AB129)</f>
        <v>34</v>
      </c>
    </row>
    <row r="130" spans="1:29" ht="15.95" customHeight="1" x14ac:dyDescent="0.45">
      <c r="A130" s="1"/>
      <c r="B130" s="53" t="s">
        <v>5</v>
      </c>
      <c r="C130" s="51">
        <f t="shared" ref="C130:I130" si="68">SUM(C129)</f>
        <v>2</v>
      </c>
      <c r="D130" s="51">
        <f t="shared" si="68"/>
        <v>3</v>
      </c>
      <c r="E130" s="51">
        <f t="shared" si="68"/>
        <v>9</v>
      </c>
      <c r="F130" s="51">
        <f t="shared" si="68"/>
        <v>6</v>
      </c>
      <c r="G130" s="51">
        <f t="shared" si="68"/>
        <v>10</v>
      </c>
      <c r="H130" s="51">
        <f t="shared" si="68"/>
        <v>3</v>
      </c>
      <c r="I130" s="51">
        <f t="shared" si="68"/>
        <v>1</v>
      </c>
      <c r="J130" s="51"/>
      <c r="K130" s="64"/>
      <c r="L130" s="64"/>
      <c r="M130" s="64">
        <f>SUM(C130:L130)</f>
        <v>34</v>
      </c>
      <c r="R130" s="53" t="s">
        <v>5</v>
      </c>
      <c r="S130" s="51">
        <f t="shared" ref="S130:Y130" si="69">SUM(S129)</f>
        <v>8</v>
      </c>
      <c r="T130" s="51">
        <f t="shared" si="69"/>
        <v>2</v>
      </c>
      <c r="U130" s="51">
        <f t="shared" si="69"/>
        <v>14</v>
      </c>
      <c r="V130" s="51">
        <f t="shared" si="69"/>
        <v>7</v>
      </c>
      <c r="W130" s="51">
        <f t="shared" si="69"/>
        <v>2</v>
      </c>
      <c r="X130" s="51">
        <f t="shared" si="69"/>
        <v>0</v>
      </c>
      <c r="Y130" s="51">
        <f t="shared" si="69"/>
        <v>1</v>
      </c>
      <c r="Z130" s="51"/>
      <c r="AA130" s="64"/>
      <c r="AB130" s="64"/>
      <c r="AC130" s="64">
        <f>SUM(S130:AB130)</f>
        <v>34</v>
      </c>
    </row>
    <row r="131" spans="1:29" ht="15.95" customHeight="1" x14ac:dyDescent="0.45">
      <c r="A131" s="1"/>
      <c r="B131" s="53" t="s">
        <v>242</v>
      </c>
      <c r="C131" s="64">
        <f>C130*C99</f>
        <v>8</v>
      </c>
      <c r="D131" s="64">
        <f t="shared" ref="D131:I131" si="70">D130*D99</f>
        <v>10.5</v>
      </c>
      <c r="E131" s="64">
        <f t="shared" si="70"/>
        <v>27</v>
      </c>
      <c r="F131" s="64">
        <f t="shared" si="70"/>
        <v>15</v>
      </c>
      <c r="G131" s="64">
        <f t="shared" si="70"/>
        <v>20</v>
      </c>
      <c r="H131" s="64">
        <f t="shared" si="70"/>
        <v>4.5</v>
      </c>
      <c r="I131" s="64">
        <f t="shared" si="70"/>
        <v>1</v>
      </c>
      <c r="J131" s="64"/>
      <c r="K131" s="64"/>
      <c r="L131" s="64"/>
      <c r="M131" s="64">
        <f>SUM(C131:L131)</f>
        <v>86</v>
      </c>
      <c r="R131" s="53" t="s">
        <v>242</v>
      </c>
      <c r="S131" s="64">
        <f>S130*S99</f>
        <v>32</v>
      </c>
      <c r="T131" s="64">
        <f t="shared" ref="T131:Y131" si="71">T130*T99</f>
        <v>7</v>
      </c>
      <c r="U131" s="64">
        <f t="shared" si="71"/>
        <v>42</v>
      </c>
      <c r="V131" s="64">
        <f t="shared" si="71"/>
        <v>17.5</v>
      </c>
      <c r="W131" s="64">
        <f t="shared" si="71"/>
        <v>4</v>
      </c>
      <c r="X131" s="64">
        <f t="shared" si="71"/>
        <v>0</v>
      </c>
      <c r="Y131" s="64">
        <f t="shared" si="71"/>
        <v>1</v>
      </c>
      <c r="Z131" s="64"/>
      <c r="AA131" s="64"/>
      <c r="AB131" s="64"/>
      <c r="AC131" s="64">
        <f>SUM(S131:AB131)</f>
        <v>103.5</v>
      </c>
    </row>
    <row r="132" spans="1:29" ht="15.95" customHeight="1" x14ac:dyDescent="0.45">
      <c r="A132" s="1"/>
      <c r="B132" s="53" t="s">
        <v>26</v>
      </c>
      <c r="C132" s="64">
        <f>M131/M130</f>
        <v>2.5294117647058822</v>
      </c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R132" s="53" t="s">
        <v>26</v>
      </c>
      <c r="S132" s="154">
        <f>AC131/AC130</f>
        <v>3.0441176470588234</v>
      </c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1:29" ht="15.95" customHeight="1" x14ac:dyDescent="0.45">
      <c r="A133" s="1"/>
      <c r="B133" s="53" t="s">
        <v>28</v>
      </c>
      <c r="C133" s="65">
        <f>(C130*100)/M130</f>
        <v>5.882352941176471</v>
      </c>
      <c r="D133" s="65">
        <f>(D130*100)/M130</f>
        <v>8.8235294117647065</v>
      </c>
      <c r="E133" s="65">
        <f>(E130*100)/M130</f>
        <v>26.470588235294116</v>
      </c>
      <c r="F133" s="65">
        <f>(F130*100)/M130</f>
        <v>17.647058823529413</v>
      </c>
      <c r="G133" s="65">
        <f>(G130*100)/M130</f>
        <v>29.411764705882351</v>
      </c>
      <c r="H133" s="65">
        <f>(H130*100)/M130</f>
        <v>8.8235294117647065</v>
      </c>
      <c r="I133" s="65">
        <f>(I130*100)/M130</f>
        <v>2.9411764705882355</v>
      </c>
      <c r="J133" s="65"/>
      <c r="K133" s="63"/>
      <c r="L133" s="63"/>
      <c r="M133" s="64">
        <f>SUM(C133:L133)</f>
        <v>100</v>
      </c>
      <c r="R133" s="53" t="s">
        <v>28</v>
      </c>
      <c r="S133" s="65">
        <f>(S130*100)/AC130</f>
        <v>23.529411764705884</v>
      </c>
      <c r="T133" s="155">
        <f>(T130*100)/AC130</f>
        <v>5.882352941176471</v>
      </c>
      <c r="U133" s="155">
        <f>(U130*100)/AC130</f>
        <v>41.176470588235297</v>
      </c>
      <c r="V133" s="155">
        <f>(V130*100)/AC130</f>
        <v>20.588235294117649</v>
      </c>
      <c r="W133" s="155">
        <f>(W130*100)/AC130</f>
        <v>5.882352941176471</v>
      </c>
      <c r="X133" s="155">
        <f>(X130*100)/AC130</f>
        <v>0</v>
      </c>
      <c r="Y133" s="155">
        <f>(Y130*100)/AC130</f>
        <v>2.9411764705882355</v>
      </c>
      <c r="Z133" s="65"/>
      <c r="AA133" s="63"/>
      <c r="AB133" s="63"/>
      <c r="AC133" s="64">
        <f>SUM(S133:AB133)</f>
        <v>100</v>
      </c>
    </row>
    <row r="134" spans="1:29" s="1" customFormat="1" ht="15.95" customHeight="1" x14ac:dyDescent="0.45">
      <c r="B134" s="47"/>
      <c r="C134" s="67"/>
      <c r="D134" s="67"/>
      <c r="E134" s="67"/>
      <c r="F134" s="67"/>
      <c r="G134" s="67"/>
      <c r="H134" s="67"/>
      <c r="I134" s="67"/>
      <c r="J134" s="67"/>
      <c r="K134" s="68"/>
      <c r="L134" s="68"/>
      <c r="M134" s="69"/>
      <c r="R134" s="139"/>
      <c r="S134" s="67"/>
      <c r="T134" s="67"/>
      <c r="U134" s="67"/>
      <c r="V134" s="67"/>
      <c r="W134" s="67"/>
      <c r="X134" s="67"/>
      <c r="Y134" s="67"/>
      <c r="Z134" s="67"/>
      <c r="AA134" s="68"/>
      <c r="AB134" s="68"/>
      <c r="AC134" s="69"/>
    </row>
    <row r="135" spans="1:29" s="1" customFormat="1" ht="15.95" customHeight="1" x14ac:dyDescent="0.45">
      <c r="B135" s="6" t="s">
        <v>230</v>
      </c>
      <c r="C135" s="5"/>
      <c r="D135" s="5"/>
      <c r="E135" s="5"/>
      <c r="F135" s="67"/>
      <c r="G135" s="67"/>
      <c r="H135" s="67"/>
      <c r="I135" s="67"/>
      <c r="J135" s="67"/>
      <c r="K135" s="68"/>
      <c r="L135" s="68"/>
      <c r="M135" s="69"/>
      <c r="R135" s="6" t="s">
        <v>272</v>
      </c>
      <c r="S135" s="5"/>
      <c r="T135" s="5"/>
      <c r="U135" s="5"/>
      <c r="V135" s="67"/>
      <c r="W135" s="67"/>
      <c r="X135" s="67"/>
      <c r="Y135" s="67"/>
      <c r="Z135" s="67"/>
      <c r="AA135" s="68"/>
      <c r="AB135" s="68"/>
      <c r="AC135" s="69"/>
    </row>
    <row r="136" spans="1:29" s="1" customFormat="1" ht="15.95" customHeight="1" x14ac:dyDescent="0.45">
      <c r="B136" s="139"/>
      <c r="C136" s="67"/>
      <c r="D136" s="67"/>
      <c r="E136" s="67"/>
      <c r="F136" s="67"/>
      <c r="G136" s="67"/>
      <c r="H136" s="67"/>
      <c r="I136" s="67"/>
      <c r="J136" s="67"/>
      <c r="K136" s="68"/>
      <c r="L136" s="68"/>
      <c r="M136" s="69"/>
      <c r="R136" s="139"/>
      <c r="S136" s="67"/>
      <c r="T136" s="67"/>
      <c r="U136" s="67"/>
      <c r="V136" s="67"/>
      <c r="W136" s="67"/>
      <c r="X136" s="67"/>
      <c r="Y136" s="67"/>
      <c r="Z136" s="67"/>
      <c r="AA136" s="68"/>
      <c r="AB136" s="68"/>
      <c r="AC136" s="69"/>
    </row>
    <row r="137" spans="1:29" s="1" customFormat="1" ht="15.95" customHeight="1" x14ac:dyDescent="0.45">
      <c r="B137" s="139"/>
      <c r="C137" s="67"/>
      <c r="D137" s="67"/>
      <c r="E137" s="67"/>
      <c r="F137" s="67"/>
      <c r="G137" s="67"/>
      <c r="H137" s="67"/>
      <c r="I137" s="67"/>
      <c r="J137" s="67"/>
      <c r="K137" s="68"/>
      <c r="L137" s="68"/>
      <c r="M137" s="69"/>
      <c r="R137" s="139"/>
      <c r="S137" s="67"/>
      <c r="T137" s="67"/>
      <c r="U137" s="67"/>
      <c r="V137" s="67"/>
      <c r="W137" s="67"/>
      <c r="X137" s="67"/>
      <c r="Y137" s="67"/>
      <c r="Z137" s="67"/>
      <c r="AA137" s="68"/>
      <c r="AB137" s="68"/>
      <c r="AC137" s="69"/>
    </row>
    <row r="138" spans="1:29" s="1" customFormat="1" ht="15.95" customHeight="1" x14ac:dyDescent="0.45">
      <c r="B138" s="139"/>
      <c r="C138" s="67"/>
      <c r="D138" s="67"/>
      <c r="E138" s="67"/>
      <c r="F138" s="67"/>
      <c r="G138" s="67"/>
      <c r="H138" s="67"/>
      <c r="I138" s="67"/>
      <c r="J138" s="67"/>
      <c r="K138" s="68"/>
      <c r="L138" s="68"/>
      <c r="M138" s="69"/>
      <c r="R138" s="139"/>
      <c r="S138" s="67"/>
      <c r="T138" s="67"/>
      <c r="U138" s="67"/>
      <c r="V138" s="67"/>
      <c r="W138" s="67"/>
      <c r="X138" s="67"/>
      <c r="Y138" s="67"/>
      <c r="Z138" s="67"/>
      <c r="AA138" s="68"/>
      <c r="AB138" s="68"/>
      <c r="AC138" s="69"/>
    </row>
    <row r="139" spans="1:29" s="1" customFormat="1" ht="15.95" customHeight="1" x14ac:dyDescent="0.45">
      <c r="B139" s="139"/>
      <c r="C139" s="67"/>
      <c r="D139" s="67"/>
      <c r="E139" s="67"/>
      <c r="F139" s="67"/>
      <c r="G139" s="67"/>
      <c r="H139" s="67"/>
      <c r="I139" s="67"/>
      <c r="J139" s="67"/>
      <c r="K139" s="68"/>
      <c r="L139" s="68"/>
      <c r="M139" s="69"/>
      <c r="R139" s="139"/>
      <c r="S139" s="67"/>
      <c r="T139" s="67"/>
      <c r="U139" s="67"/>
      <c r="V139" s="67"/>
      <c r="W139" s="67"/>
      <c r="X139" s="67"/>
      <c r="Y139" s="67"/>
      <c r="Z139" s="67"/>
      <c r="AA139" s="68"/>
      <c r="AB139" s="68"/>
      <c r="AC139" s="69"/>
    </row>
    <row r="140" spans="1:29" s="1" customFormat="1" ht="15.95" customHeight="1" x14ac:dyDescent="0.45">
      <c r="B140" s="139"/>
      <c r="C140" s="67"/>
      <c r="D140" s="67"/>
      <c r="E140" s="67"/>
      <c r="F140" s="67"/>
      <c r="G140" s="67"/>
      <c r="H140" s="67"/>
      <c r="I140" s="67"/>
      <c r="J140" s="67"/>
      <c r="K140" s="68"/>
      <c r="L140" s="68"/>
      <c r="M140" s="69"/>
      <c r="R140" s="139"/>
      <c r="S140" s="67"/>
      <c r="T140" s="67"/>
      <c r="U140" s="67"/>
      <c r="V140" s="67"/>
      <c r="W140" s="67"/>
      <c r="X140" s="67"/>
      <c r="Y140" s="67"/>
      <c r="Z140" s="67"/>
      <c r="AA140" s="68"/>
      <c r="AB140" s="68"/>
      <c r="AC140" s="69"/>
    </row>
    <row r="141" spans="1:29" s="1" customFormat="1" ht="15.95" customHeight="1" x14ac:dyDescent="0.45">
      <c r="B141" s="47"/>
      <c r="C141" s="67"/>
      <c r="D141" s="67"/>
      <c r="E141" s="67"/>
      <c r="F141" s="67"/>
      <c r="G141" s="67"/>
      <c r="H141" s="67"/>
      <c r="I141" s="67"/>
      <c r="J141" s="67"/>
      <c r="K141" s="68"/>
      <c r="L141" s="68"/>
      <c r="M141" s="69"/>
    </row>
    <row r="142" spans="1:29" s="1" customFormat="1" ht="15.95" customHeight="1" x14ac:dyDescent="0.45">
      <c r="B142" s="47"/>
      <c r="C142" s="67"/>
      <c r="D142" s="67"/>
      <c r="E142" s="67"/>
      <c r="F142" s="67"/>
      <c r="G142" s="67"/>
      <c r="H142" s="67"/>
      <c r="I142" s="67"/>
      <c r="J142" s="67"/>
      <c r="K142" s="68"/>
      <c r="L142" s="68"/>
      <c r="M142" s="69"/>
    </row>
    <row r="143" spans="1:29" s="1" customFormat="1" ht="15.95" customHeight="1" x14ac:dyDescent="0.45">
      <c r="B143" s="47"/>
      <c r="C143" s="67"/>
      <c r="D143" s="67"/>
      <c r="E143" s="67"/>
      <c r="F143" s="67"/>
      <c r="G143" s="67"/>
      <c r="H143" s="67"/>
      <c r="I143" s="67"/>
      <c r="J143" s="67"/>
      <c r="K143" s="68"/>
      <c r="L143" s="68"/>
      <c r="M143" s="69"/>
    </row>
    <row r="144" spans="1:29" s="1" customFormat="1" ht="15.95" customHeight="1" x14ac:dyDescent="0.45">
      <c r="B144" s="47"/>
      <c r="C144" s="67"/>
      <c r="D144" s="67"/>
      <c r="E144" s="67"/>
      <c r="F144" s="67"/>
      <c r="G144" s="67"/>
      <c r="H144" s="67"/>
      <c r="I144" s="67"/>
      <c r="J144" s="67"/>
      <c r="K144" s="68"/>
      <c r="L144" s="68"/>
      <c r="M144" s="69"/>
    </row>
    <row r="145" spans="1:29" s="1" customFormat="1" ht="15.95" customHeight="1" x14ac:dyDescent="0.45">
      <c r="B145" s="47"/>
      <c r="C145" s="67"/>
      <c r="D145" s="67"/>
      <c r="E145" s="67"/>
      <c r="F145" s="67"/>
      <c r="G145" s="67"/>
      <c r="H145" s="67"/>
      <c r="I145" s="67"/>
      <c r="J145" s="67"/>
      <c r="K145" s="68"/>
      <c r="L145" s="68"/>
      <c r="M145" s="69"/>
    </row>
    <row r="146" spans="1:29" s="1" customFormat="1" ht="15.95" customHeight="1" x14ac:dyDescent="0.45">
      <c r="B146" s="47"/>
      <c r="C146" s="67"/>
      <c r="D146" s="67"/>
      <c r="E146" s="67"/>
      <c r="F146" s="67"/>
      <c r="G146" s="67"/>
      <c r="H146" s="67"/>
      <c r="I146" s="67"/>
      <c r="J146" s="67"/>
      <c r="K146" s="68"/>
      <c r="L146" s="68"/>
      <c r="M146" s="69"/>
    </row>
    <row r="147" spans="1:29" ht="17.25" customHeight="1" x14ac:dyDescent="0.2">
      <c r="A147" s="7"/>
      <c r="B147" s="706" t="s">
        <v>255</v>
      </c>
      <c r="C147" s="706"/>
      <c r="D147" s="706"/>
      <c r="E147" s="706"/>
      <c r="F147" s="706"/>
      <c r="G147" s="706"/>
      <c r="H147" s="706"/>
      <c r="I147" s="706"/>
      <c r="J147" s="706"/>
      <c r="K147" s="706"/>
      <c r="L147" s="706"/>
      <c r="M147" s="706"/>
      <c r="R147" s="706" t="s">
        <v>255</v>
      </c>
      <c r="S147" s="706"/>
      <c r="T147" s="706"/>
      <c r="U147" s="706"/>
      <c r="V147" s="706"/>
      <c r="W147" s="706"/>
      <c r="X147" s="706"/>
      <c r="Y147" s="706"/>
      <c r="Z147" s="706"/>
      <c r="AA147" s="706"/>
      <c r="AB147" s="706"/>
      <c r="AC147" s="706"/>
    </row>
    <row r="148" spans="1:29" ht="15.75" customHeight="1" thickBot="1" x14ac:dyDescent="0.25">
      <c r="A148" s="7"/>
      <c r="B148" s="712" t="s">
        <v>211</v>
      </c>
      <c r="C148" s="712"/>
      <c r="D148" s="712"/>
      <c r="E148" s="712"/>
      <c r="F148" s="712"/>
      <c r="G148" s="712"/>
      <c r="H148" s="712"/>
      <c r="I148" s="712"/>
      <c r="J148" s="712"/>
      <c r="K148" s="712"/>
      <c r="L148" s="712"/>
      <c r="M148" s="712"/>
      <c r="R148" s="712" t="s">
        <v>229</v>
      </c>
      <c r="S148" s="712"/>
      <c r="T148" s="712"/>
      <c r="U148" s="712"/>
      <c r="V148" s="712"/>
      <c r="W148" s="712"/>
      <c r="X148" s="712"/>
      <c r="Y148" s="712"/>
      <c r="Z148" s="712"/>
      <c r="AA148" s="712"/>
      <c r="AB148" s="712"/>
      <c r="AC148" s="712"/>
    </row>
    <row r="149" spans="1:29" ht="14.1" customHeight="1" x14ac:dyDescent="0.2">
      <c r="A149" s="7"/>
      <c r="B149" s="707" t="s">
        <v>1</v>
      </c>
      <c r="C149" s="709" t="s">
        <v>2</v>
      </c>
      <c r="D149" s="710"/>
      <c r="E149" s="710"/>
      <c r="F149" s="710"/>
      <c r="G149" s="710"/>
      <c r="H149" s="710"/>
      <c r="I149" s="710"/>
      <c r="J149" s="710"/>
      <c r="K149" s="710"/>
      <c r="L149" s="710"/>
      <c r="M149" s="10"/>
      <c r="R149" s="707" t="s">
        <v>1</v>
      </c>
      <c r="S149" s="709" t="s">
        <v>2</v>
      </c>
      <c r="T149" s="710"/>
      <c r="U149" s="710"/>
      <c r="V149" s="710"/>
      <c r="W149" s="710"/>
      <c r="X149" s="710"/>
      <c r="Y149" s="710"/>
      <c r="Z149" s="710"/>
      <c r="AA149" s="710"/>
      <c r="AB149" s="710"/>
      <c r="AC149" s="10"/>
    </row>
    <row r="150" spans="1:29" ht="14.1" customHeight="1" thickBot="1" x14ac:dyDescent="0.25">
      <c r="A150" s="7"/>
      <c r="B150" s="708"/>
      <c r="C150" s="12">
        <v>4</v>
      </c>
      <c r="D150" s="12">
        <v>3.5</v>
      </c>
      <c r="E150" s="12">
        <v>3</v>
      </c>
      <c r="F150" s="12">
        <v>2.5</v>
      </c>
      <c r="G150" s="12">
        <v>2</v>
      </c>
      <c r="H150" s="12">
        <v>1.5</v>
      </c>
      <c r="I150" s="12">
        <v>1</v>
      </c>
      <c r="J150" s="12">
        <v>0</v>
      </c>
      <c r="K150" s="12" t="s">
        <v>3</v>
      </c>
      <c r="L150" s="12" t="s">
        <v>4</v>
      </c>
      <c r="M150" s="13" t="s">
        <v>5</v>
      </c>
      <c r="R150" s="708"/>
      <c r="S150" s="12">
        <v>4</v>
      </c>
      <c r="T150" s="12">
        <v>3.5</v>
      </c>
      <c r="U150" s="12">
        <v>3</v>
      </c>
      <c r="V150" s="12">
        <v>2.5</v>
      </c>
      <c r="W150" s="12">
        <v>2</v>
      </c>
      <c r="X150" s="12">
        <v>1.5</v>
      </c>
      <c r="Y150" s="12">
        <v>1</v>
      </c>
      <c r="Z150" s="12">
        <v>0</v>
      </c>
      <c r="AA150" s="12" t="s">
        <v>3</v>
      </c>
      <c r="AB150" s="12" t="s">
        <v>4</v>
      </c>
      <c r="AC150" s="13" t="s">
        <v>5</v>
      </c>
    </row>
    <row r="151" spans="1:29" ht="14.1" customHeight="1" x14ac:dyDescent="0.2">
      <c r="A151" s="7"/>
      <c r="B151" s="50" t="s">
        <v>81</v>
      </c>
      <c r="C151" s="51">
        <v>4</v>
      </c>
      <c r="D151" s="51">
        <v>4</v>
      </c>
      <c r="E151" s="51">
        <v>6</v>
      </c>
      <c r="F151" s="51">
        <v>3</v>
      </c>
      <c r="G151" s="51">
        <v>2</v>
      </c>
      <c r="H151" s="51">
        <v>1</v>
      </c>
      <c r="I151" s="51"/>
      <c r="J151" s="72"/>
      <c r="K151" s="51"/>
      <c r="L151" s="51"/>
      <c r="M151" s="51">
        <f>SUM(C151:L151)</f>
        <v>20</v>
      </c>
      <c r="R151" s="58" t="s">
        <v>80</v>
      </c>
      <c r="S151" s="58"/>
      <c r="T151" s="58">
        <v>4</v>
      </c>
      <c r="U151" s="58">
        <v>6</v>
      </c>
      <c r="V151" s="58">
        <v>6</v>
      </c>
      <c r="W151" s="58">
        <v>4</v>
      </c>
      <c r="X151" s="58">
        <v>3</v>
      </c>
      <c r="Y151" s="58">
        <v>15</v>
      </c>
      <c r="Z151" s="58">
        <v>18</v>
      </c>
      <c r="AA151" s="51"/>
      <c r="AB151" s="51"/>
      <c r="AC151" s="51">
        <f>SUM(S151:AB151)</f>
        <v>56</v>
      </c>
    </row>
    <row r="152" spans="1:29" ht="14.1" customHeight="1" x14ac:dyDescent="0.2">
      <c r="A152" s="7"/>
      <c r="B152" s="109" t="s">
        <v>253</v>
      </c>
      <c r="C152" s="53">
        <v>3</v>
      </c>
      <c r="D152" s="53">
        <v>4</v>
      </c>
      <c r="E152" s="53">
        <v>5</v>
      </c>
      <c r="F152" s="53">
        <v>5</v>
      </c>
      <c r="G152" s="53">
        <v>11</v>
      </c>
      <c r="H152" s="53">
        <v>14</v>
      </c>
      <c r="I152" s="53">
        <v>15</v>
      </c>
      <c r="J152" s="53">
        <v>2</v>
      </c>
      <c r="K152" s="51"/>
      <c r="L152" s="51"/>
      <c r="M152" s="51">
        <f>SUM(C152:L152)</f>
        <v>59</v>
      </c>
      <c r="R152" s="58" t="s">
        <v>82</v>
      </c>
      <c r="S152" s="53">
        <v>10</v>
      </c>
      <c r="T152" s="58">
        <v>4</v>
      </c>
      <c r="U152" s="58">
        <v>13</v>
      </c>
      <c r="V152" s="58">
        <v>11</v>
      </c>
      <c r="W152" s="58">
        <v>6</v>
      </c>
      <c r="X152" s="58">
        <v>3</v>
      </c>
      <c r="Y152" s="58">
        <v>11</v>
      </c>
      <c r="Z152" s="58">
        <v>0</v>
      </c>
      <c r="AA152" s="51"/>
      <c r="AB152" s="51"/>
      <c r="AC152" s="51">
        <f>SUM(S152:AB152)</f>
        <v>58</v>
      </c>
    </row>
    <row r="153" spans="1:29" s="1" customFormat="1" ht="14.1" customHeight="1" x14ac:dyDescent="0.2">
      <c r="A153" s="7"/>
      <c r="B153" s="109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R153" s="58" t="s">
        <v>87</v>
      </c>
      <c r="S153" s="58">
        <v>0</v>
      </c>
      <c r="T153" s="58">
        <v>2</v>
      </c>
      <c r="U153" s="58">
        <v>6</v>
      </c>
      <c r="V153" s="58">
        <v>3</v>
      </c>
      <c r="W153" s="58">
        <v>0</v>
      </c>
      <c r="X153" s="58">
        <v>0</v>
      </c>
      <c r="Y153" s="58">
        <v>0</v>
      </c>
      <c r="Z153" s="58">
        <v>4</v>
      </c>
      <c r="AA153" s="51"/>
      <c r="AB153" s="51"/>
      <c r="AC153" s="51"/>
    </row>
    <row r="154" spans="1:29" ht="14.1" customHeight="1" x14ac:dyDescent="0.2">
      <c r="A154" s="7"/>
      <c r="B154" s="53" t="s">
        <v>5</v>
      </c>
      <c r="C154" s="51">
        <f t="shared" ref="C154:J154" si="72">SUM(C151:C152)</f>
        <v>7</v>
      </c>
      <c r="D154" s="51">
        <f t="shared" si="72"/>
        <v>8</v>
      </c>
      <c r="E154" s="51">
        <f t="shared" si="72"/>
        <v>11</v>
      </c>
      <c r="F154" s="51">
        <f t="shared" si="72"/>
        <v>8</v>
      </c>
      <c r="G154" s="51">
        <f t="shared" si="72"/>
        <v>13</v>
      </c>
      <c r="H154" s="51">
        <f t="shared" si="72"/>
        <v>15</v>
      </c>
      <c r="I154" s="51">
        <f t="shared" si="72"/>
        <v>15</v>
      </c>
      <c r="J154" s="51">
        <f t="shared" si="72"/>
        <v>2</v>
      </c>
      <c r="K154" s="51"/>
      <c r="L154" s="51"/>
      <c r="M154" s="53">
        <f>SUM(C154:L154)</f>
        <v>79</v>
      </c>
      <c r="R154" s="53" t="s">
        <v>5</v>
      </c>
      <c r="S154" s="51">
        <f t="shared" ref="S154:Z154" si="73">SUM(S151:S152)</f>
        <v>10</v>
      </c>
      <c r="T154" s="51">
        <f t="shared" si="73"/>
        <v>8</v>
      </c>
      <c r="U154" s="51">
        <f t="shared" si="73"/>
        <v>19</v>
      </c>
      <c r="V154" s="51">
        <f t="shared" si="73"/>
        <v>17</v>
      </c>
      <c r="W154" s="51">
        <f t="shared" si="73"/>
        <v>10</v>
      </c>
      <c r="X154" s="51">
        <f t="shared" si="73"/>
        <v>6</v>
      </c>
      <c r="Y154" s="51">
        <f t="shared" si="73"/>
        <v>26</v>
      </c>
      <c r="Z154" s="51">
        <f t="shared" si="73"/>
        <v>18</v>
      </c>
      <c r="AA154" s="51"/>
      <c r="AB154" s="51"/>
      <c r="AC154" s="53">
        <f>SUM(S154:AB154)</f>
        <v>114</v>
      </c>
    </row>
    <row r="155" spans="1:29" ht="14.1" customHeight="1" x14ac:dyDescent="0.2">
      <c r="A155" s="7"/>
      <c r="B155" s="53" t="s">
        <v>242</v>
      </c>
      <c r="C155" s="51">
        <f>C154*C150</f>
        <v>28</v>
      </c>
      <c r="D155" s="51">
        <f t="shared" ref="D155:J155" si="74">D154*D150</f>
        <v>28</v>
      </c>
      <c r="E155" s="51">
        <f t="shared" si="74"/>
        <v>33</v>
      </c>
      <c r="F155" s="51">
        <f t="shared" si="74"/>
        <v>20</v>
      </c>
      <c r="G155" s="51">
        <f t="shared" si="74"/>
        <v>26</v>
      </c>
      <c r="H155" s="51">
        <f t="shared" si="74"/>
        <v>22.5</v>
      </c>
      <c r="I155" s="51">
        <f t="shared" si="74"/>
        <v>15</v>
      </c>
      <c r="J155" s="51">
        <f t="shared" si="74"/>
        <v>0</v>
      </c>
      <c r="K155" s="51"/>
      <c r="L155" s="51"/>
      <c r="M155" s="53">
        <f>SUM(C155:L155)</f>
        <v>172.5</v>
      </c>
      <c r="R155" s="53" t="s">
        <v>242</v>
      </c>
      <c r="S155" s="51">
        <f>S154*S150</f>
        <v>40</v>
      </c>
      <c r="T155" s="51">
        <f t="shared" ref="T155:Z155" si="75">T154*T150</f>
        <v>28</v>
      </c>
      <c r="U155" s="51">
        <f t="shared" si="75"/>
        <v>57</v>
      </c>
      <c r="V155" s="51">
        <f t="shared" si="75"/>
        <v>42.5</v>
      </c>
      <c r="W155" s="51">
        <f t="shared" si="75"/>
        <v>20</v>
      </c>
      <c r="X155" s="51">
        <f t="shared" si="75"/>
        <v>9</v>
      </c>
      <c r="Y155" s="51">
        <f t="shared" si="75"/>
        <v>26</v>
      </c>
      <c r="Z155" s="51">
        <f t="shared" si="75"/>
        <v>0</v>
      </c>
      <c r="AA155" s="51"/>
      <c r="AB155" s="51"/>
      <c r="AC155" s="53">
        <f>SUM(S155:AB155)</f>
        <v>222.5</v>
      </c>
    </row>
    <row r="156" spans="1:29" ht="14.1" customHeight="1" x14ac:dyDescent="0.2">
      <c r="A156" s="1"/>
      <c r="B156" s="53" t="s">
        <v>26</v>
      </c>
      <c r="C156" s="51">
        <f>M155/M154</f>
        <v>2.1835443037974684</v>
      </c>
      <c r="D156" s="51"/>
      <c r="E156" s="51"/>
      <c r="F156" s="51"/>
      <c r="G156" s="51"/>
      <c r="H156" s="51"/>
      <c r="I156" s="51"/>
      <c r="J156" s="51"/>
      <c r="K156" s="51"/>
      <c r="L156" s="51"/>
      <c r="M156" s="53"/>
      <c r="R156" s="53" t="s">
        <v>26</v>
      </c>
      <c r="S156" s="150">
        <f>AC155/AC154</f>
        <v>1.9517543859649122</v>
      </c>
      <c r="T156" s="51"/>
      <c r="U156" s="51"/>
      <c r="V156" s="51"/>
      <c r="W156" s="51"/>
      <c r="X156" s="51"/>
      <c r="Y156" s="51"/>
      <c r="Z156" s="51"/>
      <c r="AA156" s="51"/>
      <c r="AB156" s="51"/>
      <c r="AC156" s="53"/>
    </row>
    <row r="157" spans="1:29" ht="14.1" customHeight="1" x14ac:dyDescent="0.2">
      <c r="A157" s="1"/>
      <c r="B157" s="53" t="s">
        <v>28</v>
      </c>
      <c r="C157" s="51">
        <f>(C154*100)/M154</f>
        <v>8.8607594936708853</v>
      </c>
      <c r="D157" s="51">
        <f>(D154*100)/M154</f>
        <v>10.126582278481013</v>
      </c>
      <c r="E157" s="51">
        <f>(E154*100)/M154</f>
        <v>13.924050632911392</v>
      </c>
      <c r="F157" s="51">
        <f>(F154*100)/M154</f>
        <v>10.126582278481013</v>
      </c>
      <c r="G157" s="51">
        <f>(G154*100)/M154</f>
        <v>16.455696202531644</v>
      </c>
      <c r="H157" s="51">
        <f>(H154*100)/M154</f>
        <v>18.9873417721519</v>
      </c>
      <c r="I157" s="51">
        <f>(I154*100)/M154</f>
        <v>18.9873417721519</v>
      </c>
      <c r="J157" s="51">
        <f>(J154*100)/M154</f>
        <v>2.5316455696202533</v>
      </c>
      <c r="K157" s="73"/>
      <c r="L157" s="48"/>
      <c r="M157" s="53">
        <f>SUM(C157:L157)</f>
        <v>100</v>
      </c>
      <c r="R157" s="53" t="s">
        <v>28</v>
      </c>
      <c r="S157" s="150">
        <f>(S154*100)/AC154</f>
        <v>8.7719298245614041</v>
      </c>
      <c r="T157" s="150">
        <f>(T154*100)/AC154</f>
        <v>7.0175438596491224</v>
      </c>
      <c r="U157" s="150">
        <f>(U154*100)/AC154</f>
        <v>16.666666666666668</v>
      </c>
      <c r="V157" s="150">
        <f>(V154*100)/AC154</f>
        <v>14.912280701754385</v>
      </c>
      <c r="W157" s="150">
        <f>(W154*100)/AC154</f>
        <v>8.7719298245614041</v>
      </c>
      <c r="X157" s="150">
        <f>(X154*100)/AC154</f>
        <v>5.2631578947368425</v>
      </c>
      <c r="Y157" s="150">
        <f>(Y154*100)/AC154</f>
        <v>22.807017543859651</v>
      </c>
      <c r="Z157" s="150">
        <f>(Z154*100)/AC154</f>
        <v>15.789473684210526</v>
      </c>
      <c r="AA157" s="73"/>
      <c r="AB157" s="141"/>
      <c r="AC157" s="53">
        <f>SUM(S157:AB157)</f>
        <v>100</v>
      </c>
    </row>
    <row r="158" spans="1:29" ht="14.1" customHeight="1" x14ac:dyDescent="0.2">
      <c r="A158" s="1"/>
      <c r="B158" s="50" t="s">
        <v>83</v>
      </c>
      <c r="C158" s="51"/>
      <c r="D158" s="51">
        <v>5</v>
      </c>
      <c r="E158" s="51">
        <v>5</v>
      </c>
      <c r="F158" s="51">
        <v>14</v>
      </c>
      <c r="G158" s="51">
        <v>13</v>
      </c>
      <c r="H158" s="51">
        <v>19</v>
      </c>
      <c r="I158" s="51">
        <v>11</v>
      </c>
      <c r="J158" s="51">
        <v>7</v>
      </c>
      <c r="K158" s="15"/>
      <c r="L158" s="15">
        <v>1</v>
      </c>
      <c r="M158" s="53">
        <f>SUM(D158:L158)</f>
        <v>75</v>
      </c>
      <c r="R158" s="58" t="s">
        <v>85</v>
      </c>
      <c r="S158" s="58">
        <v>17</v>
      </c>
      <c r="T158" s="58">
        <v>2</v>
      </c>
      <c r="U158" s="58">
        <v>7</v>
      </c>
      <c r="V158" s="58">
        <v>10</v>
      </c>
      <c r="W158" s="58">
        <v>11</v>
      </c>
      <c r="X158" s="58">
        <v>7</v>
      </c>
      <c r="Y158" s="58">
        <v>8</v>
      </c>
      <c r="Z158" s="58">
        <v>14</v>
      </c>
      <c r="AA158" s="15"/>
      <c r="AB158" s="15"/>
      <c r="AC158" s="53">
        <f>SUM(T158:AB158)</f>
        <v>59</v>
      </c>
    </row>
    <row r="159" spans="1:29" ht="14.1" customHeight="1" x14ac:dyDescent="0.2">
      <c r="A159" s="1"/>
      <c r="B159" s="50" t="s">
        <v>84</v>
      </c>
      <c r="C159" s="51"/>
      <c r="D159" s="51"/>
      <c r="E159" s="51"/>
      <c r="F159" s="51">
        <v>15</v>
      </c>
      <c r="G159" s="51"/>
      <c r="H159" s="51"/>
      <c r="I159" s="51"/>
      <c r="J159" s="51"/>
      <c r="K159" s="15"/>
      <c r="L159" s="15"/>
      <c r="M159" s="53">
        <f>SUM(D159:L159)</f>
        <v>15</v>
      </c>
      <c r="R159" s="58" t="s">
        <v>89</v>
      </c>
      <c r="S159" s="58">
        <v>7</v>
      </c>
      <c r="T159" s="58">
        <v>11</v>
      </c>
      <c r="U159" s="58">
        <v>8</v>
      </c>
      <c r="V159" s="58">
        <v>9</v>
      </c>
      <c r="W159" s="58">
        <v>9</v>
      </c>
      <c r="X159" s="58">
        <v>9</v>
      </c>
      <c r="Y159" s="58">
        <v>11</v>
      </c>
      <c r="Z159" s="58">
        <v>12</v>
      </c>
      <c r="AA159" s="15"/>
      <c r="AB159" s="15"/>
      <c r="AC159" s="53">
        <f>SUM(T159:AB159)</f>
        <v>69</v>
      </c>
    </row>
    <row r="160" spans="1:29" ht="14.1" customHeight="1" x14ac:dyDescent="0.2">
      <c r="A160" s="1"/>
      <c r="B160" s="71" t="s">
        <v>102</v>
      </c>
      <c r="C160" s="53">
        <v>5</v>
      </c>
      <c r="D160" s="53">
        <v>2</v>
      </c>
      <c r="E160" s="53">
        <v>8</v>
      </c>
      <c r="F160" s="53">
        <v>6</v>
      </c>
      <c r="G160" s="53">
        <v>10</v>
      </c>
      <c r="H160" s="53">
        <v>7</v>
      </c>
      <c r="I160" s="53">
        <v>10</v>
      </c>
      <c r="J160" s="53">
        <v>27</v>
      </c>
      <c r="K160" s="51"/>
      <c r="L160" s="51"/>
      <c r="M160" s="53">
        <f>SUM(C160:L160)</f>
        <v>75</v>
      </c>
      <c r="R160" s="71"/>
      <c r="S160" s="53"/>
      <c r="T160" s="53"/>
      <c r="U160" s="53"/>
      <c r="V160" s="53"/>
      <c r="W160" s="53"/>
      <c r="X160" s="53"/>
      <c r="Y160" s="53"/>
      <c r="Z160" s="53"/>
      <c r="AA160" s="51"/>
      <c r="AB160" s="51"/>
      <c r="AC160" s="53">
        <f>SUM(S160:AB160)</f>
        <v>0</v>
      </c>
    </row>
    <row r="161" spans="1:29" ht="14.1" customHeight="1" x14ac:dyDescent="0.2">
      <c r="A161" s="1"/>
      <c r="B161" s="53" t="s">
        <v>5</v>
      </c>
      <c r="C161" s="51">
        <f t="shared" ref="C161:J161" si="76">SUM(C158:C160)</f>
        <v>5</v>
      </c>
      <c r="D161" s="51">
        <f t="shared" si="76"/>
        <v>7</v>
      </c>
      <c r="E161" s="51">
        <f t="shared" si="76"/>
        <v>13</v>
      </c>
      <c r="F161" s="51">
        <f t="shared" si="76"/>
        <v>35</v>
      </c>
      <c r="G161" s="51">
        <f t="shared" si="76"/>
        <v>23</v>
      </c>
      <c r="H161" s="51">
        <f t="shared" si="76"/>
        <v>26</v>
      </c>
      <c r="I161" s="51">
        <f t="shared" si="76"/>
        <v>21</v>
      </c>
      <c r="J161" s="51">
        <f t="shared" si="76"/>
        <v>34</v>
      </c>
      <c r="K161" s="51"/>
      <c r="L161" s="51">
        <f>SUM(L158:L160)</f>
        <v>1</v>
      </c>
      <c r="M161" s="53">
        <f>SUM(M158:M160)</f>
        <v>165</v>
      </c>
      <c r="R161" s="53" t="s">
        <v>5</v>
      </c>
      <c r="S161" s="51">
        <f t="shared" ref="S161:Z161" si="77">SUM(S158:S160)</f>
        <v>24</v>
      </c>
      <c r="T161" s="51">
        <f t="shared" si="77"/>
        <v>13</v>
      </c>
      <c r="U161" s="51">
        <f t="shared" si="77"/>
        <v>15</v>
      </c>
      <c r="V161" s="51">
        <f t="shared" si="77"/>
        <v>19</v>
      </c>
      <c r="W161" s="51">
        <f t="shared" si="77"/>
        <v>20</v>
      </c>
      <c r="X161" s="51">
        <f t="shared" si="77"/>
        <v>16</v>
      </c>
      <c r="Y161" s="51">
        <f t="shared" si="77"/>
        <v>19</v>
      </c>
      <c r="Z161" s="51">
        <f t="shared" si="77"/>
        <v>26</v>
      </c>
      <c r="AA161" s="51"/>
      <c r="AB161" s="51"/>
      <c r="AC161" s="53">
        <f>SUM(AC158:AC160)</f>
        <v>128</v>
      </c>
    </row>
    <row r="162" spans="1:29" ht="14.1" customHeight="1" x14ac:dyDescent="0.2">
      <c r="A162" s="1"/>
      <c r="B162" s="53" t="s">
        <v>242</v>
      </c>
      <c r="C162" s="51">
        <f>C161*C150</f>
        <v>20</v>
      </c>
      <c r="D162" s="51">
        <f t="shared" ref="D162:J162" si="78">D161*D150</f>
        <v>24.5</v>
      </c>
      <c r="E162" s="51">
        <f t="shared" si="78"/>
        <v>39</v>
      </c>
      <c r="F162" s="51">
        <f t="shared" si="78"/>
        <v>87.5</v>
      </c>
      <c r="G162" s="51">
        <f t="shared" si="78"/>
        <v>46</v>
      </c>
      <c r="H162" s="51">
        <f t="shared" si="78"/>
        <v>39</v>
      </c>
      <c r="I162" s="51">
        <f t="shared" si="78"/>
        <v>21</v>
      </c>
      <c r="J162" s="51">
        <f t="shared" si="78"/>
        <v>0</v>
      </c>
      <c r="K162" s="51"/>
      <c r="L162" s="51"/>
      <c r="M162" s="53">
        <f>SUM(C162:L162)</f>
        <v>277</v>
      </c>
      <c r="R162" s="53" t="s">
        <v>242</v>
      </c>
      <c r="S162" s="51">
        <f>S161*S150</f>
        <v>96</v>
      </c>
      <c r="T162" s="51">
        <f t="shared" ref="T162:Z162" si="79">T161*T150</f>
        <v>45.5</v>
      </c>
      <c r="U162" s="51">
        <f t="shared" si="79"/>
        <v>45</v>
      </c>
      <c r="V162" s="51">
        <f t="shared" si="79"/>
        <v>47.5</v>
      </c>
      <c r="W162" s="51">
        <f t="shared" si="79"/>
        <v>40</v>
      </c>
      <c r="X162" s="51">
        <f t="shared" si="79"/>
        <v>24</v>
      </c>
      <c r="Y162" s="51">
        <f t="shared" si="79"/>
        <v>19</v>
      </c>
      <c r="Z162" s="51">
        <f t="shared" si="79"/>
        <v>0</v>
      </c>
      <c r="AA162" s="51"/>
      <c r="AB162" s="51"/>
      <c r="AC162" s="53">
        <f>SUM(S162:AB162)</f>
        <v>317</v>
      </c>
    </row>
    <row r="163" spans="1:29" ht="14.1" customHeight="1" x14ac:dyDescent="0.2">
      <c r="A163" s="1"/>
      <c r="B163" s="53" t="s">
        <v>26</v>
      </c>
      <c r="C163" s="51">
        <f>M162/M161</f>
        <v>1.6787878787878787</v>
      </c>
      <c r="D163" s="51"/>
      <c r="E163" s="51"/>
      <c r="F163" s="51"/>
      <c r="G163" s="51"/>
      <c r="H163" s="51"/>
      <c r="I163" s="51"/>
      <c r="J163" s="51"/>
      <c r="K163" s="15"/>
      <c r="L163" s="51"/>
      <c r="M163" s="53"/>
      <c r="R163" s="53" t="s">
        <v>26</v>
      </c>
      <c r="S163" s="150">
        <f>AC162/AC161</f>
        <v>2.4765625</v>
      </c>
      <c r="T163" s="51"/>
      <c r="U163" s="51"/>
      <c r="V163" s="51"/>
      <c r="W163" s="51"/>
      <c r="X163" s="51"/>
      <c r="Y163" s="51"/>
      <c r="Z163" s="51"/>
      <c r="AA163" s="15"/>
      <c r="AB163" s="51"/>
      <c r="AC163" s="53"/>
    </row>
    <row r="164" spans="1:29" ht="14.1" customHeight="1" x14ac:dyDescent="0.2">
      <c r="A164" s="1"/>
      <c r="B164" s="53" t="s">
        <v>28</v>
      </c>
      <c r="C164" s="51">
        <f>(C161*100)/M161</f>
        <v>3.0303030303030303</v>
      </c>
      <c r="D164" s="51">
        <f>(D161*100)/M161</f>
        <v>4.2424242424242422</v>
      </c>
      <c r="E164" s="51">
        <f>(E161*100)/M161</f>
        <v>7.8787878787878789</v>
      </c>
      <c r="F164" s="51">
        <f>(F161*100)/M161</f>
        <v>21.212121212121211</v>
      </c>
      <c r="G164" s="51">
        <f>(G161*100)/M161</f>
        <v>13.939393939393939</v>
      </c>
      <c r="H164" s="51">
        <f>(H161*100)/M161</f>
        <v>15.757575757575758</v>
      </c>
      <c r="I164" s="51">
        <f>(I161*100)/M161</f>
        <v>12.727272727272727</v>
      </c>
      <c r="J164" s="51">
        <f>(J161*100)/M161</f>
        <v>20.606060606060606</v>
      </c>
      <c r="K164" s="15">
        <f>(K161*100)/M161</f>
        <v>0</v>
      </c>
      <c r="L164" s="15">
        <f>(L161*100)/M161</f>
        <v>0.60606060606060608</v>
      </c>
      <c r="M164" s="53">
        <f>SUM(C164:L164)</f>
        <v>100</v>
      </c>
      <c r="R164" s="53" t="s">
        <v>28</v>
      </c>
      <c r="S164" s="51">
        <f>(S161*100)/AC161</f>
        <v>18.75</v>
      </c>
      <c r="T164" s="150">
        <f>(T161*100)/AC161</f>
        <v>10.15625</v>
      </c>
      <c r="U164" s="150">
        <f>(U161*100)/AC161</f>
        <v>11.71875</v>
      </c>
      <c r="V164" s="150">
        <f>(V161*100)/AC161</f>
        <v>14.84375</v>
      </c>
      <c r="W164" s="150">
        <f>(W161*100)/AC161</f>
        <v>15.625</v>
      </c>
      <c r="X164" s="150">
        <f>(X161*100)/AC161</f>
        <v>12.5</v>
      </c>
      <c r="Y164" s="150">
        <f>(Y161*100)/AC161</f>
        <v>14.84375</v>
      </c>
      <c r="Z164" s="150">
        <f>(Z161*100)/AC161</f>
        <v>20.3125</v>
      </c>
      <c r="AA164" s="15"/>
      <c r="AB164" s="15"/>
      <c r="AC164" s="53">
        <f>SUM(S164:AB164)</f>
        <v>118.75</v>
      </c>
    </row>
    <row r="165" spans="1:29" ht="14.1" customHeight="1" x14ac:dyDescent="0.2">
      <c r="A165" s="1"/>
      <c r="B165" s="50" t="s">
        <v>86</v>
      </c>
      <c r="C165" s="51">
        <v>20</v>
      </c>
      <c r="D165" s="51">
        <v>9</v>
      </c>
      <c r="E165" s="51">
        <v>19</v>
      </c>
      <c r="F165" s="51">
        <v>17</v>
      </c>
      <c r="G165" s="51">
        <v>15</v>
      </c>
      <c r="H165" s="51">
        <v>8</v>
      </c>
      <c r="I165" s="51">
        <v>4</v>
      </c>
      <c r="J165" s="51">
        <v>5</v>
      </c>
      <c r="K165" s="51"/>
      <c r="L165" s="51"/>
      <c r="M165" s="53">
        <f>SUM(C165:L165)</f>
        <v>97</v>
      </c>
      <c r="R165" s="58" t="s">
        <v>91</v>
      </c>
      <c r="S165" s="58">
        <v>20</v>
      </c>
      <c r="T165" s="58">
        <v>5</v>
      </c>
      <c r="U165" s="58">
        <v>5</v>
      </c>
      <c r="V165" s="58">
        <v>12</v>
      </c>
      <c r="W165" s="58">
        <v>12</v>
      </c>
      <c r="X165" s="58">
        <v>19</v>
      </c>
      <c r="Y165" s="58">
        <v>11</v>
      </c>
      <c r="Z165" s="58">
        <v>12</v>
      </c>
      <c r="AA165" s="51"/>
      <c r="AB165" s="51"/>
      <c r="AC165" s="53">
        <f>SUM(S165:AB165)</f>
        <v>96</v>
      </c>
    </row>
    <row r="166" spans="1:29" ht="14.1" customHeight="1" x14ac:dyDescent="0.2">
      <c r="A166" s="1"/>
      <c r="B166" s="71" t="s">
        <v>241</v>
      </c>
      <c r="C166" s="53">
        <v>10</v>
      </c>
      <c r="D166" s="53">
        <v>7</v>
      </c>
      <c r="E166" s="53">
        <v>6</v>
      </c>
      <c r="F166" s="53">
        <v>5</v>
      </c>
      <c r="G166" s="53">
        <v>9</v>
      </c>
      <c r="H166" s="53">
        <v>9</v>
      </c>
      <c r="I166" s="53">
        <v>12</v>
      </c>
      <c r="J166" s="53">
        <v>38</v>
      </c>
      <c r="K166" s="53"/>
      <c r="L166" s="51"/>
      <c r="M166" s="53">
        <f>SUM(C166:L166)</f>
        <v>96</v>
      </c>
      <c r="R166" s="58" t="s">
        <v>266</v>
      </c>
      <c r="S166" s="58">
        <v>15</v>
      </c>
      <c r="T166" s="58">
        <v>8</v>
      </c>
      <c r="U166" s="58">
        <v>8</v>
      </c>
      <c r="V166" s="58">
        <v>11</v>
      </c>
      <c r="W166" s="58">
        <v>16</v>
      </c>
      <c r="X166" s="58">
        <v>19</v>
      </c>
      <c r="Y166" s="58">
        <v>15</v>
      </c>
      <c r="Z166" s="58">
        <v>4</v>
      </c>
      <c r="AA166" s="53"/>
      <c r="AB166" s="51"/>
      <c r="AC166" s="53">
        <f>SUM(S166:AB166)</f>
        <v>96</v>
      </c>
    </row>
    <row r="167" spans="1:29" ht="14.1" customHeight="1" x14ac:dyDescent="0.2">
      <c r="A167" s="1"/>
      <c r="B167" s="53" t="s">
        <v>5</v>
      </c>
      <c r="C167" s="51">
        <f t="shared" ref="C167:J167" si="80">SUM(C165:C166)</f>
        <v>30</v>
      </c>
      <c r="D167" s="51">
        <f t="shared" si="80"/>
        <v>16</v>
      </c>
      <c r="E167" s="51">
        <f t="shared" si="80"/>
        <v>25</v>
      </c>
      <c r="F167" s="51">
        <f t="shared" si="80"/>
        <v>22</v>
      </c>
      <c r="G167" s="51">
        <f t="shared" si="80"/>
        <v>24</v>
      </c>
      <c r="H167" s="51">
        <f t="shared" si="80"/>
        <v>17</v>
      </c>
      <c r="I167" s="51">
        <f t="shared" si="80"/>
        <v>16</v>
      </c>
      <c r="J167" s="51">
        <f t="shared" si="80"/>
        <v>43</v>
      </c>
      <c r="K167" s="53"/>
      <c r="L167" s="53"/>
      <c r="M167" s="53">
        <f>SUM(C167:L167)</f>
        <v>193</v>
      </c>
      <c r="R167" s="53" t="s">
        <v>5</v>
      </c>
      <c r="S167" s="51">
        <f t="shared" ref="S167:Z167" si="81">SUM(S165:S166)</f>
        <v>35</v>
      </c>
      <c r="T167" s="51">
        <f t="shared" si="81"/>
        <v>13</v>
      </c>
      <c r="U167" s="51">
        <f t="shared" si="81"/>
        <v>13</v>
      </c>
      <c r="V167" s="51">
        <f t="shared" si="81"/>
        <v>23</v>
      </c>
      <c r="W167" s="51">
        <f t="shared" si="81"/>
        <v>28</v>
      </c>
      <c r="X167" s="51">
        <f t="shared" si="81"/>
        <v>38</v>
      </c>
      <c r="Y167" s="51">
        <f t="shared" si="81"/>
        <v>26</v>
      </c>
      <c r="Z167" s="51">
        <f t="shared" si="81"/>
        <v>16</v>
      </c>
      <c r="AA167" s="53"/>
      <c r="AB167" s="53"/>
      <c r="AC167" s="53">
        <f>SUM(S167:AB167)</f>
        <v>192</v>
      </c>
    </row>
    <row r="168" spans="1:29" ht="14.1" customHeight="1" x14ac:dyDescent="0.2">
      <c r="A168" s="1"/>
      <c r="B168" s="53" t="s">
        <v>242</v>
      </c>
      <c r="C168" s="51">
        <f>C167*C150</f>
        <v>120</v>
      </c>
      <c r="D168" s="51">
        <f t="shared" ref="D168:J168" si="82">D167*D150</f>
        <v>56</v>
      </c>
      <c r="E168" s="51">
        <f t="shared" si="82"/>
        <v>75</v>
      </c>
      <c r="F168" s="51">
        <f t="shared" si="82"/>
        <v>55</v>
      </c>
      <c r="G168" s="51">
        <f t="shared" si="82"/>
        <v>48</v>
      </c>
      <c r="H168" s="51">
        <f t="shared" si="82"/>
        <v>25.5</v>
      </c>
      <c r="I168" s="51">
        <f t="shared" si="82"/>
        <v>16</v>
      </c>
      <c r="J168" s="51">
        <f t="shared" si="82"/>
        <v>0</v>
      </c>
      <c r="K168" s="53"/>
      <c r="L168" s="53"/>
      <c r="M168" s="53">
        <f>SUM(C168:L168)</f>
        <v>395.5</v>
      </c>
      <c r="R168" s="53" t="s">
        <v>242</v>
      </c>
      <c r="S168" s="51">
        <f>S167*S150</f>
        <v>140</v>
      </c>
      <c r="T168" s="51">
        <f t="shared" ref="T168:Z168" si="83">T167*T150</f>
        <v>45.5</v>
      </c>
      <c r="U168" s="51">
        <f t="shared" si="83"/>
        <v>39</v>
      </c>
      <c r="V168" s="51">
        <f t="shared" si="83"/>
        <v>57.5</v>
      </c>
      <c r="W168" s="51">
        <f t="shared" si="83"/>
        <v>56</v>
      </c>
      <c r="X168" s="51">
        <f t="shared" si="83"/>
        <v>57</v>
      </c>
      <c r="Y168" s="51">
        <f t="shared" si="83"/>
        <v>26</v>
      </c>
      <c r="Z168" s="51">
        <f t="shared" si="83"/>
        <v>0</v>
      </c>
      <c r="AA168" s="53"/>
      <c r="AB168" s="53"/>
      <c r="AC168" s="53">
        <f>SUM(S168:AB168)</f>
        <v>421</v>
      </c>
    </row>
    <row r="169" spans="1:29" ht="14.1" customHeight="1" x14ac:dyDescent="0.2">
      <c r="A169" s="1"/>
      <c r="B169" s="53" t="s">
        <v>26</v>
      </c>
      <c r="C169" s="51">
        <f>M168/M167</f>
        <v>2.0492227979274613</v>
      </c>
      <c r="D169" s="51"/>
      <c r="E169" s="51"/>
      <c r="F169" s="51"/>
      <c r="G169" s="51"/>
      <c r="H169" s="51"/>
      <c r="I169" s="51"/>
      <c r="J169" s="51"/>
      <c r="K169" s="15"/>
      <c r="L169" s="15"/>
      <c r="M169" s="53"/>
      <c r="R169" s="53" t="s">
        <v>26</v>
      </c>
      <c r="S169" s="150">
        <f>AC168/AC167</f>
        <v>2.1927083333333335</v>
      </c>
      <c r="T169" s="51"/>
      <c r="U169" s="51"/>
      <c r="V169" s="51"/>
      <c r="W169" s="51"/>
      <c r="X169" s="51"/>
      <c r="Y169" s="51"/>
      <c r="Z169" s="51"/>
      <c r="AA169" s="15"/>
      <c r="AB169" s="15"/>
      <c r="AC169" s="53"/>
    </row>
    <row r="170" spans="1:29" ht="14.1" customHeight="1" x14ac:dyDescent="0.2">
      <c r="A170" s="1"/>
      <c r="B170" s="53" t="s">
        <v>28</v>
      </c>
      <c r="C170" s="51">
        <f>(C167*100)/M167</f>
        <v>15.544041450777202</v>
      </c>
      <c r="D170" s="51">
        <f>(D167*100)/M167</f>
        <v>8.290155440414507</v>
      </c>
      <c r="E170" s="51">
        <f>(E167*100)/M167</f>
        <v>12.953367875647668</v>
      </c>
      <c r="F170" s="51">
        <f>(F167*100)/M167</f>
        <v>11.398963730569948</v>
      </c>
      <c r="G170" s="51">
        <f>(G167*100)/M167</f>
        <v>12.435233160621761</v>
      </c>
      <c r="H170" s="51">
        <f>(H167*100)/M167</f>
        <v>8.8082901554404138</v>
      </c>
      <c r="I170" s="51">
        <f>(I167*100)/M167</f>
        <v>8.290155440414507</v>
      </c>
      <c r="J170" s="51">
        <f>(J167*100)/M167</f>
        <v>22.279792746113991</v>
      </c>
      <c r="K170" s="15"/>
      <c r="L170" s="15"/>
      <c r="M170" s="53">
        <f t="shared" ref="M170:M177" si="84">SUM(C170:L170)</f>
        <v>100</v>
      </c>
      <c r="R170" s="53" t="s">
        <v>28</v>
      </c>
      <c r="S170" s="51">
        <f>(S167*100)/AC167</f>
        <v>18.229166666666668</v>
      </c>
      <c r="T170" s="150">
        <f>(T167*100)/AC167</f>
        <v>6.770833333333333</v>
      </c>
      <c r="U170" s="150">
        <f>(U167*100)/AC167</f>
        <v>6.770833333333333</v>
      </c>
      <c r="V170" s="150">
        <f>(V167*100)/AC167</f>
        <v>11.979166666666666</v>
      </c>
      <c r="W170" s="150">
        <f>(W167*100)/AC167</f>
        <v>14.583333333333334</v>
      </c>
      <c r="X170" s="150">
        <f>(X167*100)/AC167</f>
        <v>19.791666666666668</v>
      </c>
      <c r="Y170" s="150">
        <f>(Y167*100)/AC167</f>
        <v>13.541666666666666</v>
      </c>
      <c r="Z170" s="150">
        <f>(Z167*100)/AC167</f>
        <v>8.3333333333333339</v>
      </c>
      <c r="AA170" s="15"/>
      <c r="AB170" s="15"/>
      <c r="AC170" s="53">
        <f t="shared" ref="AC170:AC177" si="85">SUM(S170:AB170)</f>
        <v>100</v>
      </c>
    </row>
    <row r="171" spans="1:29" ht="14.1" customHeight="1" x14ac:dyDescent="0.2">
      <c r="A171" s="1"/>
      <c r="B171" s="50" t="s">
        <v>88</v>
      </c>
      <c r="C171" s="51">
        <v>1</v>
      </c>
      <c r="D171" s="51"/>
      <c r="E171" s="51">
        <v>5</v>
      </c>
      <c r="F171" s="51">
        <v>5</v>
      </c>
      <c r="G171" s="51">
        <v>7</v>
      </c>
      <c r="H171" s="51">
        <v>10</v>
      </c>
      <c r="I171" s="51">
        <v>11</v>
      </c>
      <c r="J171" s="51">
        <v>12</v>
      </c>
      <c r="K171" s="53"/>
      <c r="L171" s="53"/>
      <c r="M171" s="53">
        <f t="shared" si="84"/>
        <v>51</v>
      </c>
      <c r="R171" s="53" t="s">
        <v>94</v>
      </c>
      <c r="S171" s="58">
        <v>3</v>
      </c>
      <c r="T171" s="58">
        <v>1</v>
      </c>
      <c r="U171" s="58"/>
      <c r="V171" s="58">
        <v>10</v>
      </c>
      <c r="W171" s="58">
        <v>5</v>
      </c>
      <c r="X171" s="58">
        <v>4</v>
      </c>
      <c r="Y171" s="58">
        <v>15</v>
      </c>
      <c r="Z171" s="58">
        <v>5</v>
      </c>
      <c r="AA171" s="53"/>
      <c r="AB171" s="53"/>
      <c r="AC171" s="53">
        <f t="shared" si="85"/>
        <v>43</v>
      </c>
    </row>
    <row r="172" spans="1:29" ht="14.1" customHeight="1" x14ac:dyDescent="0.2">
      <c r="A172" s="1"/>
      <c r="B172" s="71" t="s">
        <v>90</v>
      </c>
      <c r="C172" s="51"/>
      <c r="D172" s="51"/>
      <c r="E172" s="51">
        <v>13</v>
      </c>
      <c r="F172" s="51">
        <v>20</v>
      </c>
      <c r="G172" s="51">
        <v>10</v>
      </c>
      <c r="H172" s="51"/>
      <c r="I172" s="51"/>
      <c r="J172" s="51">
        <v>1</v>
      </c>
      <c r="K172" s="74"/>
      <c r="L172" s="75"/>
      <c r="M172" s="74">
        <f t="shared" si="84"/>
        <v>44</v>
      </c>
      <c r="R172" s="53" t="s">
        <v>96</v>
      </c>
      <c r="S172" s="58">
        <v>0</v>
      </c>
      <c r="T172" s="58">
        <v>0</v>
      </c>
      <c r="U172" s="58">
        <v>0</v>
      </c>
      <c r="V172" s="58">
        <v>1</v>
      </c>
      <c r="W172" s="58">
        <v>1</v>
      </c>
      <c r="X172" s="58">
        <v>2</v>
      </c>
      <c r="Y172" s="58">
        <v>3</v>
      </c>
      <c r="Z172" s="58">
        <v>16</v>
      </c>
      <c r="AA172" s="74"/>
      <c r="AB172" s="75"/>
      <c r="AC172" s="74">
        <f t="shared" si="85"/>
        <v>23</v>
      </c>
    </row>
    <row r="173" spans="1:29" ht="14.1" customHeight="1" x14ac:dyDescent="0.2">
      <c r="A173" s="1"/>
      <c r="B173" s="52" t="s">
        <v>222</v>
      </c>
      <c r="C173" s="53"/>
      <c r="D173" s="53"/>
      <c r="E173" s="53"/>
      <c r="F173" s="53">
        <v>3</v>
      </c>
      <c r="G173" s="53"/>
      <c r="H173" s="53">
        <v>3</v>
      </c>
      <c r="I173" s="53">
        <v>3</v>
      </c>
      <c r="J173" s="53">
        <v>14</v>
      </c>
      <c r="K173" s="51"/>
      <c r="L173" s="75"/>
      <c r="M173" s="74">
        <f t="shared" si="84"/>
        <v>23</v>
      </c>
      <c r="R173" s="58" t="s">
        <v>267</v>
      </c>
      <c r="S173" s="58">
        <v>15</v>
      </c>
      <c r="T173" s="58">
        <v>9</v>
      </c>
      <c r="U173" s="58">
        <v>2</v>
      </c>
      <c r="V173" s="58">
        <v>1</v>
      </c>
      <c r="W173" s="58">
        <v>3</v>
      </c>
      <c r="X173" s="58">
        <v>2</v>
      </c>
      <c r="Y173" s="58">
        <v>2</v>
      </c>
      <c r="Z173" s="58">
        <v>0</v>
      </c>
      <c r="AA173" s="51"/>
      <c r="AB173" s="75"/>
      <c r="AC173" s="74">
        <f t="shared" si="85"/>
        <v>34</v>
      </c>
    </row>
    <row r="174" spans="1:29" ht="14.1" customHeight="1" x14ac:dyDescent="0.2">
      <c r="A174" s="1"/>
      <c r="B174" s="71" t="s">
        <v>220</v>
      </c>
      <c r="C174" s="53">
        <v>3</v>
      </c>
      <c r="D174" s="53">
        <v>3</v>
      </c>
      <c r="E174" s="53">
        <v>9</v>
      </c>
      <c r="F174" s="53">
        <v>6</v>
      </c>
      <c r="G174" s="53">
        <v>13</v>
      </c>
      <c r="H174" s="53">
        <v>6</v>
      </c>
      <c r="I174" s="53">
        <v>10</v>
      </c>
      <c r="J174" s="51"/>
      <c r="K174" s="51"/>
      <c r="L174" s="51"/>
      <c r="M174" s="74">
        <f t="shared" si="84"/>
        <v>50</v>
      </c>
      <c r="R174" s="58" t="s">
        <v>268</v>
      </c>
      <c r="S174" s="58">
        <v>1</v>
      </c>
      <c r="T174" s="58">
        <v>1</v>
      </c>
      <c r="U174" s="58">
        <v>3</v>
      </c>
      <c r="V174" s="58">
        <v>1</v>
      </c>
      <c r="W174" s="58">
        <v>2</v>
      </c>
      <c r="X174" s="58">
        <v>1</v>
      </c>
      <c r="Y174" s="58">
        <v>5</v>
      </c>
      <c r="Z174" s="58">
        <v>1</v>
      </c>
      <c r="AA174" s="51"/>
      <c r="AB174" s="51"/>
      <c r="AC174" s="74">
        <f t="shared" si="85"/>
        <v>15</v>
      </c>
    </row>
    <row r="175" spans="1:29" s="1" customFormat="1" ht="14.1" customHeight="1" x14ac:dyDescent="0.2">
      <c r="B175" s="109" t="s">
        <v>107</v>
      </c>
      <c r="C175" s="51">
        <v>1</v>
      </c>
      <c r="D175" s="51">
        <v>1</v>
      </c>
      <c r="E175" s="51">
        <v>2</v>
      </c>
      <c r="F175" s="51">
        <v>2</v>
      </c>
      <c r="G175" s="51">
        <v>2</v>
      </c>
      <c r="H175" s="51">
        <v>3</v>
      </c>
      <c r="I175" s="51">
        <v>3</v>
      </c>
      <c r="J175" s="51">
        <v>1</v>
      </c>
      <c r="K175" s="51"/>
      <c r="L175" s="51"/>
      <c r="M175" s="74">
        <f>SUM(C175:L175)</f>
        <v>15</v>
      </c>
      <c r="R175" s="109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74">
        <f t="shared" si="85"/>
        <v>0</v>
      </c>
    </row>
    <row r="176" spans="1:29" ht="14.1" customHeight="1" x14ac:dyDescent="0.2">
      <c r="A176" s="1"/>
      <c r="B176" s="53" t="s">
        <v>5</v>
      </c>
      <c r="C176" s="53">
        <f t="shared" ref="C176:J176" si="86">SUM(C171:C174)</f>
        <v>4</v>
      </c>
      <c r="D176" s="53">
        <f t="shared" si="86"/>
        <v>3</v>
      </c>
      <c r="E176" s="53">
        <f t="shared" si="86"/>
        <v>27</v>
      </c>
      <c r="F176" s="53">
        <f t="shared" si="86"/>
        <v>34</v>
      </c>
      <c r="G176" s="53">
        <f t="shared" si="86"/>
        <v>30</v>
      </c>
      <c r="H176" s="53">
        <f t="shared" si="86"/>
        <v>19</v>
      </c>
      <c r="I176" s="53">
        <f t="shared" si="86"/>
        <v>24</v>
      </c>
      <c r="J176" s="53">
        <f t="shared" si="86"/>
        <v>27</v>
      </c>
      <c r="K176" s="16"/>
      <c r="L176" s="16"/>
      <c r="M176" s="74">
        <f t="shared" si="84"/>
        <v>168</v>
      </c>
      <c r="R176" s="53" t="s">
        <v>5</v>
      </c>
      <c r="S176" s="53">
        <f t="shared" ref="S176:Z176" si="87">SUM(S171:S174)</f>
        <v>19</v>
      </c>
      <c r="T176" s="53">
        <f t="shared" si="87"/>
        <v>11</v>
      </c>
      <c r="U176" s="53">
        <f t="shared" si="87"/>
        <v>5</v>
      </c>
      <c r="V176" s="53">
        <f t="shared" si="87"/>
        <v>13</v>
      </c>
      <c r="W176" s="53">
        <f t="shared" si="87"/>
        <v>11</v>
      </c>
      <c r="X176" s="53">
        <f t="shared" si="87"/>
        <v>9</v>
      </c>
      <c r="Y176" s="53">
        <f t="shared" si="87"/>
        <v>25</v>
      </c>
      <c r="Z176" s="53">
        <f t="shared" si="87"/>
        <v>22</v>
      </c>
      <c r="AA176" s="142"/>
      <c r="AB176" s="142"/>
      <c r="AC176" s="74">
        <f t="shared" si="85"/>
        <v>115</v>
      </c>
    </row>
    <row r="177" spans="1:29" ht="14.1" customHeight="1" x14ac:dyDescent="0.2">
      <c r="A177" s="1"/>
      <c r="B177" s="53" t="s">
        <v>242</v>
      </c>
      <c r="C177" s="53">
        <f>C176*C150</f>
        <v>16</v>
      </c>
      <c r="D177" s="53">
        <f t="shared" ref="D177:J177" si="88">D176*D150</f>
        <v>10.5</v>
      </c>
      <c r="E177" s="53">
        <f t="shared" si="88"/>
        <v>81</v>
      </c>
      <c r="F177" s="53">
        <f t="shared" si="88"/>
        <v>85</v>
      </c>
      <c r="G177" s="53">
        <f t="shared" si="88"/>
        <v>60</v>
      </c>
      <c r="H177" s="53">
        <f t="shared" si="88"/>
        <v>28.5</v>
      </c>
      <c r="I177" s="53">
        <f t="shared" si="88"/>
        <v>24</v>
      </c>
      <c r="J177" s="53">
        <f t="shared" si="88"/>
        <v>0</v>
      </c>
      <c r="K177" s="16"/>
      <c r="L177" s="16"/>
      <c r="M177" s="74">
        <f t="shared" si="84"/>
        <v>305</v>
      </c>
      <c r="R177" s="53" t="s">
        <v>242</v>
      </c>
      <c r="S177" s="53">
        <f>S176*S150</f>
        <v>76</v>
      </c>
      <c r="T177" s="53">
        <f t="shared" ref="T177:Z177" si="89">T176*T150</f>
        <v>38.5</v>
      </c>
      <c r="U177" s="53">
        <f t="shared" si="89"/>
        <v>15</v>
      </c>
      <c r="V177" s="53">
        <f t="shared" si="89"/>
        <v>32.5</v>
      </c>
      <c r="W177" s="53">
        <f t="shared" si="89"/>
        <v>22</v>
      </c>
      <c r="X177" s="53">
        <f t="shared" si="89"/>
        <v>13.5</v>
      </c>
      <c r="Y177" s="53">
        <f t="shared" si="89"/>
        <v>25</v>
      </c>
      <c r="Z177" s="53">
        <f t="shared" si="89"/>
        <v>0</v>
      </c>
      <c r="AA177" s="142"/>
      <c r="AB177" s="142"/>
      <c r="AC177" s="74">
        <f t="shared" si="85"/>
        <v>222.5</v>
      </c>
    </row>
    <row r="178" spans="1:29" ht="14.1" customHeight="1" x14ac:dyDescent="0.2">
      <c r="A178" s="1"/>
      <c r="B178" s="53" t="s">
        <v>26</v>
      </c>
      <c r="C178" s="74">
        <f>M177/M176</f>
        <v>1.8154761904761905</v>
      </c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R178" s="53" t="s">
        <v>26</v>
      </c>
      <c r="S178" s="151">
        <f>AC177/AC176</f>
        <v>1.9347826086956521</v>
      </c>
      <c r="T178" s="74"/>
      <c r="U178" s="74"/>
      <c r="V178" s="74"/>
      <c r="W178" s="74"/>
      <c r="X178" s="74"/>
      <c r="Y178" s="74"/>
      <c r="Z178" s="74"/>
      <c r="AA178" s="74"/>
      <c r="AB178" s="74"/>
      <c r="AC178" s="74"/>
    </row>
    <row r="179" spans="1:29" ht="14.1" customHeight="1" x14ac:dyDescent="0.2">
      <c r="A179" s="1"/>
      <c r="B179" s="53" t="s">
        <v>28</v>
      </c>
      <c r="C179" s="74">
        <f>(C176*100)/M176</f>
        <v>2.3809523809523809</v>
      </c>
      <c r="D179" s="74">
        <f>(D176*100)/M176</f>
        <v>1.7857142857142858</v>
      </c>
      <c r="E179" s="74">
        <f>(E176*100)/M176</f>
        <v>16.071428571428573</v>
      </c>
      <c r="F179" s="74">
        <f>(F176*100)/M176</f>
        <v>20.238095238095237</v>
      </c>
      <c r="G179" s="74">
        <f>(G176*100)/M176</f>
        <v>17.857142857142858</v>
      </c>
      <c r="H179" s="74">
        <f>(H176*100)/M176</f>
        <v>11.30952380952381</v>
      </c>
      <c r="I179" s="74">
        <f>(I176*100)/M176</f>
        <v>14.285714285714286</v>
      </c>
      <c r="J179" s="74">
        <f>(J176*100)/M176</f>
        <v>16.071428571428573</v>
      </c>
      <c r="K179" s="74"/>
      <c r="L179" s="74"/>
      <c r="M179" s="74">
        <f t="shared" ref="M179:M186" si="90">SUM(C179:L179)</f>
        <v>100.00000000000001</v>
      </c>
      <c r="R179" s="53" t="s">
        <v>28</v>
      </c>
      <c r="S179" s="74">
        <f>(S176*100)/AC176</f>
        <v>16.521739130434781</v>
      </c>
      <c r="T179" s="151">
        <f>(T176*100)/AC176</f>
        <v>9.5652173913043477</v>
      </c>
      <c r="U179" s="151">
        <f>(U176*100)/AC176</f>
        <v>4.3478260869565215</v>
      </c>
      <c r="V179" s="151">
        <f>(V176*100)/AC176</f>
        <v>11.304347826086957</v>
      </c>
      <c r="W179" s="151">
        <f>(W176*100)/AC176</f>
        <v>9.5652173913043477</v>
      </c>
      <c r="X179" s="151">
        <f>(X176*100)/AC176</f>
        <v>7.8260869565217392</v>
      </c>
      <c r="Y179" s="151">
        <f>(Y176*100)/AC176</f>
        <v>21.739130434782609</v>
      </c>
      <c r="Z179" s="151">
        <f>(Z176*100)/AC176</f>
        <v>19.130434782608695</v>
      </c>
      <c r="AA179" s="74"/>
      <c r="AB179" s="74"/>
      <c r="AC179" s="74">
        <f t="shared" ref="AC179:AC186" si="91">SUM(S179:AB179)</f>
        <v>100</v>
      </c>
    </row>
    <row r="180" spans="1:29" ht="14.1" customHeight="1" x14ac:dyDescent="0.2">
      <c r="A180" s="1"/>
      <c r="B180" s="50" t="s">
        <v>92</v>
      </c>
      <c r="C180" s="51">
        <v>3</v>
      </c>
      <c r="D180" s="51">
        <v>2</v>
      </c>
      <c r="E180" s="51">
        <v>4</v>
      </c>
      <c r="F180" s="51">
        <v>7</v>
      </c>
      <c r="G180" s="51">
        <v>8</v>
      </c>
      <c r="H180" s="51">
        <v>15</v>
      </c>
      <c r="I180" s="51">
        <v>15</v>
      </c>
      <c r="J180" s="51">
        <v>10</v>
      </c>
      <c r="K180" s="74"/>
      <c r="L180" s="74"/>
      <c r="M180" s="74">
        <f t="shared" si="90"/>
        <v>64</v>
      </c>
      <c r="R180" s="58" t="s">
        <v>99</v>
      </c>
      <c r="S180" s="58">
        <v>4</v>
      </c>
      <c r="T180" s="58">
        <v>2</v>
      </c>
      <c r="U180" s="58">
        <v>2</v>
      </c>
      <c r="V180" s="58">
        <v>7</v>
      </c>
      <c r="W180" s="58">
        <v>17</v>
      </c>
      <c r="X180" s="58">
        <v>9</v>
      </c>
      <c r="Y180" s="58">
        <v>16</v>
      </c>
      <c r="Z180" s="58">
        <v>6</v>
      </c>
      <c r="AA180" s="74"/>
      <c r="AB180" s="74"/>
      <c r="AC180" s="74">
        <f t="shared" si="91"/>
        <v>63</v>
      </c>
    </row>
    <row r="181" spans="1:29" ht="14.1" customHeight="1" x14ac:dyDescent="0.2">
      <c r="A181" s="1"/>
      <c r="B181" s="71" t="s">
        <v>93</v>
      </c>
      <c r="C181" s="51"/>
      <c r="D181" s="51"/>
      <c r="E181" s="51">
        <v>27</v>
      </c>
      <c r="F181" s="51">
        <v>11</v>
      </c>
      <c r="G181" s="51">
        <v>11</v>
      </c>
      <c r="H181" s="51"/>
      <c r="I181" s="51"/>
      <c r="J181" s="51"/>
      <c r="K181" s="51"/>
      <c r="L181" s="51"/>
      <c r="M181" s="74">
        <f t="shared" si="90"/>
        <v>49</v>
      </c>
      <c r="R181" s="58" t="s">
        <v>101</v>
      </c>
      <c r="S181" s="58">
        <v>0</v>
      </c>
      <c r="T181" s="58">
        <v>5</v>
      </c>
      <c r="U181" s="58">
        <v>10</v>
      </c>
      <c r="V181" s="58">
        <v>14</v>
      </c>
      <c r="W181" s="58">
        <v>0</v>
      </c>
      <c r="X181" s="58">
        <v>2</v>
      </c>
      <c r="Y181" s="58">
        <v>0</v>
      </c>
      <c r="Z181" s="58">
        <v>6</v>
      </c>
      <c r="AA181" s="51"/>
      <c r="AB181" s="51"/>
      <c r="AC181" s="74">
        <f t="shared" si="91"/>
        <v>37</v>
      </c>
    </row>
    <row r="182" spans="1:29" ht="14.1" customHeight="1" x14ac:dyDescent="0.2">
      <c r="A182" s="1"/>
      <c r="B182" s="71" t="s">
        <v>223</v>
      </c>
      <c r="C182" s="53">
        <v>1</v>
      </c>
      <c r="D182" s="53">
        <v>1</v>
      </c>
      <c r="E182" s="53">
        <v>2</v>
      </c>
      <c r="F182" s="53">
        <v>4</v>
      </c>
      <c r="G182" s="53">
        <v>4</v>
      </c>
      <c r="H182" s="53">
        <v>3</v>
      </c>
      <c r="I182" s="53">
        <v>9</v>
      </c>
      <c r="J182" s="53">
        <v>12</v>
      </c>
      <c r="K182" s="53"/>
      <c r="L182" s="74"/>
      <c r="M182" s="74">
        <f t="shared" si="90"/>
        <v>36</v>
      </c>
      <c r="R182" s="58" t="s">
        <v>103</v>
      </c>
      <c r="S182" s="58">
        <v>1</v>
      </c>
      <c r="T182" s="58">
        <v>4</v>
      </c>
      <c r="U182" s="58">
        <v>4</v>
      </c>
      <c r="V182" s="58">
        <v>5</v>
      </c>
      <c r="W182" s="58">
        <v>14</v>
      </c>
      <c r="X182" s="58">
        <v>6</v>
      </c>
      <c r="Y182" s="58">
        <v>7</v>
      </c>
      <c r="Z182" s="58">
        <v>3</v>
      </c>
      <c r="AA182" s="53"/>
      <c r="AB182" s="74"/>
      <c r="AC182" s="74">
        <f t="shared" si="91"/>
        <v>44</v>
      </c>
    </row>
    <row r="183" spans="1:29" ht="14.1" customHeight="1" x14ac:dyDescent="0.2">
      <c r="A183" s="1"/>
      <c r="B183" s="71" t="s">
        <v>104</v>
      </c>
      <c r="C183" s="53">
        <v>6</v>
      </c>
      <c r="D183" s="53">
        <v>3</v>
      </c>
      <c r="E183" s="53">
        <v>3</v>
      </c>
      <c r="F183" s="53">
        <v>11</v>
      </c>
      <c r="G183" s="53">
        <v>13</v>
      </c>
      <c r="H183" s="53">
        <v>13</v>
      </c>
      <c r="I183" s="53">
        <v>11</v>
      </c>
      <c r="J183" s="53">
        <v>5</v>
      </c>
      <c r="K183" s="74"/>
      <c r="L183" s="74"/>
      <c r="M183" s="74">
        <f t="shared" si="90"/>
        <v>65</v>
      </c>
      <c r="R183" s="58" t="s">
        <v>98</v>
      </c>
      <c r="S183" s="58">
        <v>0</v>
      </c>
      <c r="T183" s="58">
        <v>0</v>
      </c>
      <c r="U183" s="58">
        <v>0</v>
      </c>
      <c r="V183" s="58">
        <v>2</v>
      </c>
      <c r="W183" s="58">
        <v>1</v>
      </c>
      <c r="X183" s="58">
        <v>5</v>
      </c>
      <c r="Y183" s="58">
        <v>19</v>
      </c>
      <c r="Z183" s="58">
        <v>10</v>
      </c>
      <c r="AA183" s="74"/>
      <c r="AB183" s="74"/>
      <c r="AC183" s="74">
        <f t="shared" si="91"/>
        <v>37</v>
      </c>
    </row>
    <row r="184" spans="1:29" s="1" customFormat="1" ht="14.1" customHeight="1" x14ac:dyDescent="0.2">
      <c r="B184" s="109" t="s">
        <v>254</v>
      </c>
      <c r="C184" s="51">
        <v>4</v>
      </c>
      <c r="D184" s="51">
        <v>1</v>
      </c>
      <c r="E184" s="51"/>
      <c r="F184" s="51">
        <v>1</v>
      </c>
      <c r="G184" s="51">
        <v>2</v>
      </c>
      <c r="H184" s="51">
        <v>5</v>
      </c>
      <c r="I184" s="51">
        <v>4</v>
      </c>
      <c r="J184" s="51">
        <v>2</v>
      </c>
      <c r="K184" s="110"/>
      <c r="L184" s="110"/>
      <c r="M184" s="74">
        <f>SUM(C184:L184)</f>
        <v>19</v>
      </c>
      <c r="R184" s="58" t="s">
        <v>269</v>
      </c>
      <c r="S184" s="58">
        <v>2</v>
      </c>
      <c r="T184" s="58">
        <v>2</v>
      </c>
      <c r="U184" s="58">
        <v>1</v>
      </c>
      <c r="V184" s="58">
        <v>1</v>
      </c>
      <c r="W184" s="58">
        <v>2</v>
      </c>
      <c r="X184" s="58">
        <v>5</v>
      </c>
      <c r="Y184" s="58">
        <v>5</v>
      </c>
      <c r="Z184" s="58">
        <v>1</v>
      </c>
      <c r="AA184" s="110"/>
      <c r="AB184" s="110"/>
      <c r="AC184" s="74">
        <f t="shared" si="91"/>
        <v>19</v>
      </c>
    </row>
    <row r="185" spans="1:29" ht="14.1" customHeight="1" x14ac:dyDescent="0.2">
      <c r="A185" s="1"/>
      <c r="B185" s="53" t="s">
        <v>5</v>
      </c>
      <c r="C185" s="74">
        <f t="shared" ref="C185:J185" si="92">SUM(C180:C183)</f>
        <v>10</v>
      </c>
      <c r="D185" s="74">
        <f t="shared" si="92"/>
        <v>6</v>
      </c>
      <c r="E185" s="74">
        <f t="shared" si="92"/>
        <v>36</v>
      </c>
      <c r="F185" s="74">
        <f t="shared" si="92"/>
        <v>33</v>
      </c>
      <c r="G185" s="74">
        <f t="shared" si="92"/>
        <v>36</v>
      </c>
      <c r="H185" s="74">
        <f t="shared" si="92"/>
        <v>31</v>
      </c>
      <c r="I185" s="74">
        <f t="shared" si="92"/>
        <v>35</v>
      </c>
      <c r="J185" s="74">
        <f t="shared" si="92"/>
        <v>27</v>
      </c>
      <c r="K185" s="74"/>
      <c r="L185" s="74"/>
      <c r="M185" s="74">
        <f t="shared" si="90"/>
        <v>214</v>
      </c>
      <c r="R185" s="53" t="s">
        <v>5</v>
      </c>
      <c r="S185" s="74">
        <f t="shared" ref="S185:Z185" si="93">SUM(S180:S184)</f>
        <v>7</v>
      </c>
      <c r="T185" s="74">
        <f t="shared" si="93"/>
        <v>13</v>
      </c>
      <c r="U185" s="74">
        <f t="shared" si="93"/>
        <v>17</v>
      </c>
      <c r="V185" s="74">
        <f t="shared" si="93"/>
        <v>29</v>
      </c>
      <c r="W185" s="74">
        <f t="shared" si="93"/>
        <v>34</v>
      </c>
      <c r="X185" s="74">
        <f t="shared" si="93"/>
        <v>27</v>
      </c>
      <c r="Y185" s="74">
        <f t="shared" si="93"/>
        <v>47</v>
      </c>
      <c r="Z185" s="74">
        <f t="shared" si="93"/>
        <v>26</v>
      </c>
      <c r="AA185" s="74"/>
      <c r="AB185" s="74"/>
      <c r="AC185" s="74">
        <f t="shared" si="91"/>
        <v>200</v>
      </c>
    </row>
    <row r="186" spans="1:29" ht="14.1" customHeight="1" x14ac:dyDescent="0.2">
      <c r="B186" s="53" t="s">
        <v>242</v>
      </c>
      <c r="C186" s="74">
        <f>C185*C150</f>
        <v>40</v>
      </c>
      <c r="D186" s="74">
        <f t="shared" ref="D186:J186" si="94">D185*D150</f>
        <v>21</v>
      </c>
      <c r="E186" s="74">
        <f t="shared" si="94"/>
        <v>108</v>
      </c>
      <c r="F186" s="74">
        <f t="shared" si="94"/>
        <v>82.5</v>
      </c>
      <c r="G186" s="74">
        <f t="shared" si="94"/>
        <v>72</v>
      </c>
      <c r="H186" s="74">
        <f t="shared" si="94"/>
        <v>46.5</v>
      </c>
      <c r="I186" s="74">
        <f t="shared" si="94"/>
        <v>35</v>
      </c>
      <c r="J186" s="74">
        <f t="shared" si="94"/>
        <v>0</v>
      </c>
      <c r="K186" s="76"/>
      <c r="L186" s="76"/>
      <c r="M186" s="76">
        <f t="shared" si="90"/>
        <v>405</v>
      </c>
      <c r="R186" s="53" t="s">
        <v>242</v>
      </c>
      <c r="S186" s="74">
        <f>S185*S150</f>
        <v>28</v>
      </c>
      <c r="T186" s="74">
        <f t="shared" ref="T186:Z186" si="95">T185*T150</f>
        <v>45.5</v>
      </c>
      <c r="U186" s="74">
        <f t="shared" si="95"/>
        <v>51</v>
      </c>
      <c r="V186" s="74">
        <f t="shared" si="95"/>
        <v>72.5</v>
      </c>
      <c r="W186" s="74">
        <f t="shared" si="95"/>
        <v>68</v>
      </c>
      <c r="X186" s="74">
        <f t="shared" si="95"/>
        <v>40.5</v>
      </c>
      <c r="Y186" s="74">
        <f t="shared" si="95"/>
        <v>47</v>
      </c>
      <c r="Z186" s="74">
        <f t="shared" si="95"/>
        <v>0</v>
      </c>
      <c r="AA186" s="76"/>
      <c r="AB186" s="76"/>
      <c r="AC186" s="76">
        <f t="shared" si="91"/>
        <v>352.5</v>
      </c>
    </row>
    <row r="187" spans="1:29" ht="14.1" customHeight="1" x14ac:dyDescent="0.5">
      <c r="B187" s="53" t="s">
        <v>26</v>
      </c>
      <c r="C187" s="74">
        <f>M186/M185</f>
        <v>1.8925233644859814</v>
      </c>
      <c r="D187" s="74"/>
      <c r="E187" s="74"/>
      <c r="F187" s="74"/>
      <c r="G187" s="74"/>
      <c r="H187" s="74"/>
      <c r="I187" s="74"/>
      <c r="J187" s="74"/>
      <c r="K187" s="76"/>
      <c r="L187" s="76"/>
      <c r="M187" s="70"/>
      <c r="R187" s="53" t="s">
        <v>26</v>
      </c>
      <c r="S187" s="151">
        <f>AC186/AC185</f>
        <v>1.7625</v>
      </c>
      <c r="T187" s="74"/>
      <c r="U187" s="74"/>
      <c r="V187" s="74"/>
      <c r="W187" s="74"/>
      <c r="X187" s="74"/>
      <c r="Y187" s="74"/>
      <c r="Z187" s="74"/>
      <c r="AA187" s="76"/>
      <c r="AB187" s="76"/>
      <c r="AC187" s="70"/>
    </row>
    <row r="188" spans="1:29" ht="14.1" customHeight="1" x14ac:dyDescent="0.2">
      <c r="B188" s="53" t="s">
        <v>28</v>
      </c>
      <c r="C188" s="74">
        <f>(C185*100)/M185</f>
        <v>4.6728971962616823</v>
      </c>
      <c r="D188" s="74">
        <f>(D185*100)/M185</f>
        <v>2.8037383177570092</v>
      </c>
      <c r="E188" s="74">
        <f>(E185*100)/M185</f>
        <v>16.822429906542055</v>
      </c>
      <c r="F188" s="74">
        <f>(F185*100)/M185</f>
        <v>15.420560747663551</v>
      </c>
      <c r="G188" s="74">
        <f>(G185*100)/M185</f>
        <v>16.822429906542055</v>
      </c>
      <c r="H188" s="74">
        <f>(H185*100)/M185</f>
        <v>14.485981308411215</v>
      </c>
      <c r="I188" s="74">
        <f>(I185*100)/M185</f>
        <v>16.355140186915889</v>
      </c>
      <c r="J188" s="74">
        <f>(J185*100)/M185</f>
        <v>12.616822429906541</v>
      </c>
      <c r="K188" s="76"/>
      <c r="L188" s="76"/>
      <c r="M188" s="74">
        <f t="shared" ref="M188:M194" si="96">SUM(C188:L188)</f>
        <v>100</v>
      </c>
      <c r="R188" s="53" t="s">
        <v>28</v>
      </c>
      <c r="S188" s="74">
        <f>(S185*100)/AC185</f>
        <v>3.5</v>
      </c>
      <c r="T188" s="74">
        <f>(T185*100)/AC185</f>
        <v>6.5</v>
      </c>
      <c r="U188" s="74">
        <f>(U185*100)/AC185</f>
        <v>8.5</v>
      </c>
      <c r="V188" s="74">
        <f>(V185*100)/AC185</f>
        <v>14.5</v>
      </c>
      <c r="W188" s="74">
        <f>(W185*100)/AC185</f>
        <v>17</v>
      </c>
      <c r="X188" s="74">
        <f>(X185*100)/AC185</f>
        <v>13.5</v>
      </c>
      <c r="Y188" s="74">
        <f>(Y185*100)/AC185</f>
        <v>23.5</v>
      </c>
      <c r="Z188" s="74">
        <f>(Z185*100)/AC185</f>
        <v>13</v>
      </c>
      <c r="AA188" s="76"/>
      <c r="AB188" s="76"/>
      <c r="AC188" s="74">
        <f t="shared" ref="AC188:AC194" si="97">SUM(S188:AB188)</f>
        <v>100</v>
      </c>
    </row>
    <row r="189" spans="1:29" ht="14.1" customHeight="1" x14ac:dyDescent="0.2">
      <c r="B189" s="50" t="s">
        <v>95</v>
      </c>
      <c r="C189" s="51">
        <v>5</v>
      </c>
      <c r="D189" s="51">
        <v>4</v>
      </c>
      <c r="E189" s="51">
        <v>5</v>
      </c>
      <c r="F189" s="51">
        <v>10</v>
      </c>
      <c r="G189" s="51">
        <v>12</v>
      </c>
      <c r="H189" s="51">
        <v>9</v>
      </c>
      <c r="I189" s="51">
        <v>23</v>
      </c>
      <c r="J189" s="51">
        <v>3</v>
      </c>
      <c r="K189" s="76"/>
      <c r="L189" s="76"/>
      <c r="M189" s="74">
        <f t="shared" si="96"/>
        <v>71</v>
      </c>
      <c r="R189" s="58" t="s">
        <v>105</v>
      </c>
      <c r="S189" s="58">
        <v>4</v>
      </c>
      <c r="T189" s="58">
        <v>3</v>
      </c>
      <c r="U189" s="58">
        <v>4</v>
      </c>
      <c r="V189" s="58">
        <v>12</v>
      </c>
      <c r="W189" s="58">
        <v>16</v>
      </c>
      <c r="X189" s="58">
        <v>13</v>
      </c>
      <c r="Y189" s="58">
        <v>16</v>
      </c>
      <c r="Z189" s="58">
        <v>2</v>
      </c>
      <c r="AA189" s="76"/>
      <c r="AB189" s="76"/>
      <c r="AC189" s="74">
        <f t="shared" si="97"/>
        <v>70</v>
      </c>
    </row>
    <row r="190" spans="1:29" ht="14.1" customHeight="1" x14ac:dyDescent="0.2">
      <c r="B190" s="71" t="s">
        <v>97</v>
      </c>
      <c r="C190" s="53"/>
      <c r="D190" s="53"/>
      <c r="E190" s="53">
        <v>21</v>
      </c>
      <c r="F190" s="53">
        <v>10</v>
      </c>
      <c r="G190" s="53">
        <v>13</v>
      </c>
      <c r="H190" s="53">
        <v>4</v>
      </c>
      <c r="I190" s="53">
        <v>8</v>
      </c>
      <c r="J190" s="53"/>
      <c r="K190" s="76"/>
      <c r="L190" s="76"/>
      <c r="M190" s="74">
        <f t="shared" si="96"/>
        <v>56</v>
      </c>
      <c r="R190" s="58" t="s">
        <v>106</v>
      </c>
      <c r="S190" s="58">
        <v>4</v>
      </c>
      <c r="T190" s="58">
        <v>4</v>
      </c>
      <c r="U190" s="58">
        <v>14</v>
      </c>
      <c r="V190" s="58">
        <v>9</v>
      </c>
      <c r="W190" s="58">
        <v>3</v>
      </c>
      <c r="X190" s="58">
        <v>0</v>
      </c>
      <c r="Y190" s="58">
        <v>1</v>
      </c>
      <c r="Z190" s="58">
        <v>1</v>
      </c>
      <c r="AA190" s="76"/>
      <c r="AB190" s="76"/>
      <c r="AC190" s="74">
        <f t="shared" si="97"/>
        <v>36</v>
      </c>
    </row>
    <row r="191" spans="1:29" ht="14.1" customHeight="1" x14ac:dyDescent="0.2">
      <c r="B191" s="71" t="s">
        <v>224</v>
      </c>
      <c r="C191" s="53">
        <v>7</v>
      </c>
      <c r="D191" s="53">
        <v>1</v>
      </c>
      <c r="E191" s="53">
        <v>1</v>
      </c>
      <c r="F191" s="53">
        <v>3</v>
      </c>
      <c r="G191" s="53">
        <v>4</v>
      </c>
      <c r="H191" s="53">
        <v>4</v>
      </c>
      <c r="I191" s="53">
        <v>3</v>
      </c>
      <c r="J191" s="53">
        <v>15</v>
      </c>
      <c r="K191" s="76"/>
      <c r="L191" s="76"/>
      <c r="M191" s="74">
        <f t="shared" si="96"/>
        <v>38</v>
      </c>
      <c r="R191" s="58" t="s">
        <v>271</v>
      </c>
      <c r="S191" s="58">
        <v>9</v>
      </c>
      <c r="T191" s="58">
        <v>1</v>
      </c>
      <c r="U191" s="58">
        <v>6</v>
      </c>
      <c r="V191" s="58">
        <v>6</v>
      </c>
      <c r="W191" s="58">
        <v>2</v>
      </c>
      <c r="X191" s="58">
        <v>3</v>
      </c>
      <c r="Y191" s="58">
        <v>5</v>
      </c>
      <c r="Z191" s="58">
        <v>4</v>
      </c>
      <c r="AA191" s="76"/>
      <c r="AB191" s="76"/>
      <c r="AC191" s="74">
        <f t="shared" si="97"/>
        <v>36</v>
      </c>
    </row>
    <row r="192" spans="1:29" ht="14.1" customHeight="1" x14ac:dyDescent="0.2">
      <c r="B192" s="71" t="s">
        <v>244</v>
      </c>
      <c r="C192" s="53">
        <v>6</v>
      </c>
      <c r="D192" s="53">
        <v>1</v>
      </c>
      <c r="E192" s="53">
        <v>3</v>
      </c>
      <c r="F192" s="53">
        <v>4</v>
      </c>
      <c r="G192" s="53">
        <v>13</v>
      </c>
      <c r="H192" s="53">
        <v>4</v>
      </c>
      <c r="I192" s="53">
        <v>4</v>
      </c>
      <c r="J192" s="53">
        <v>3</v>
      </c>
      <c r="K192" s="76"/>
      <c r="L192" s="76"/>
      <c r="M192" s="74">
        <f t="shared" si="96"/>
        <v>38</v>
      </c>
      <c r="R192" s="58" t="s">
        <v>270</v>
      </c>
      <c r="S192" s="58">
        <v>6</v>
      </c>
      <c r="T192" s="58">
        <v>2</v>
      </c>
      <c r="U192" s="58">
        <v>5</v>
      </c>
      <c r="V192" s="58">
        <v>6</v>
      </c>
      <c r="W192" s="58">
        <v>7</v>
      </c>
      <c r="X192" s="58">
        <v>3</v>
      </c>
      <c r="Y192" s="58">
        <v>5</v>
      </c>
      <c r="Z192" s="58">
        <v>2</v>
      </c>
      <c r="AA192" s="76"/>
      <c r="AB192" s="76"/>
      <c r="AC192" s="74">
        <f t="shared" si="97"/>
        <v>36</v>
      </c>
    </row>
    <row r="193" spans="1:29" ht="14.1" customHeight="1" x14ac:dyDescent="0.2">
      <c r="B193" s="53" t="s">
        <v>5</v>
      </c>
      <c r="C193" s="74">
        <f t="shared" ref="C193:J193" si="98">SUM(C189:C192)</f>
        <v>18</v>
      </c>
      <c r="D193" s="74">
        <f t="shared" si="98"/>
        <v>6</v>
      </c>
      <c r="E193" s="74">
        <f t="shared" si="98"/>
        <v>30</v>
      </c>
      <c r="F193" s="74">
        <f t="shared" si="98"/>
        <v>27</v>
      </c>
      <c r="G193" s="74">
        <f t="shared" si="98"/>
        <v>42</v>
      </c>
      <c r="H193" s="74">
        <f t="shared" si="98"/>
        <v>21</v>
      </c>
      <c r="I193" s="74">
        <f t="shared" si="98"/>
        <v>38</v>
      </c>
      <c r="J193" s="74">
        <f t="shared" si="98"/>
        <v>21</v>
      </c>
      <c r="K193" s="74"/>
      <c r="L193" s="74"/>
      <c r="M193" s="74">
        <f t="shared" si="96"/>
        <v>203</v>
      </c>
      <c r="R193" s="53" t="s">
        <v>5</v>
      </c>
      <c r="S193" s="74">
        <f t="shared" ref="S193:Z193" si="99">SUM(S189:S192)</f>
        <v>23</v>
      </c>
      <c r="T193" s="74">
        <f t="shared" si="99"/>
        <v>10</v>
      </c>
      <c r="U193" s="74">
        <f t="shared" si="99"/>
        <v>29</v>
      </c>
      <c r="V193" s="74">
        <f t="shared" si="99"/>
        <v>33</v>
      </c>
      <c r="W193" s="74">
        <f t="shared" si="99"/>
        <v>28</v>
      </c>
      <c r="X193" s="74">
        <f t="shared" si="99"/>
        <v>19</v>
      </c>
      <c r="Y193" s="74">
        <f t="shared" si="99"/>
        <v>27</v>
      </c>
      <c r="Z193" s="74">
        <f t="shared" si="99"/>
        <v>9</v>
      </c>
      <c r="AA193" s="74"/>
      <c r="AB193" s="74"/>
      <c r="AC193" s="74">
        <f t="shared" si="97"/>
        <v>178</v>
      </c>
    </row>
    <row r="194" spans="1:29" ht="17.25" customHeight="1" x14ac:dyDescent="0.2">
      <c r="B194" s="53" t="s">
        <v>242</v>
      </c>
      <c r="C194" s="74">
        <f>C193*C150</f>
        <v>72</v>
      </c>
      <c r="D194" s="74">
        <f t="shared" ref="D194:J194" si="100">D193*D150</f>
        <v>21</v>
      </c>
      <c r="E194" s="74">
        <f t="shared" si="100"/>
        <v>90</v>
      </c>
      <c r="F194" s="74">
        <f t="shared" si="100"/>
        <v>67.5</v>
      </c>
      <c r="G194" s="74">
        <f t="shared" si="100"/>
        <v>84</v>
      </c>
      <c r="H194" s="74">
        <f t="shared" si="100"/>
        <v>31.5</v>
      </c>
      <c r="I194" s="74">
        <f t="shared" si="100"/>
        <v>38</v>
      </c>
      <c r="J194" s="74">
        <f t="shared" si="100"/>
        <v>0</v>
      </c>
      <c r="K194" s="75"/>
      <c r="L194" s="75"/>
      <c r="M194" s="74">
        <f t="shared" si="96"/>
        <v>404</v>
      </c>
      <c r="R194" s="53" t="s">
        <v>242</v>
      </c>
      <c r="S194" s="74">
        <f>S193*S150</f>
        <v>92</v>
      </c>
      <c r="T194" s="74">
        <f t="shared" ref="T194:Z194" si="101">T193*T150</f>
        <v>35</v>
      </c>
      <c r="U194" s="74">
        <f t="shared" si="101"/>
        <v>87</v>
      </c>
      <c r="V194" s="74">
        <f t="shared" si="101"/>
        <v>82.5</v>
      </c>
      <c r="W194" s="74">
        <f t="shared" si="101"/>
        <v>56</v>
      </c>
      <c r="X194" s="74">
        <f t="shared" si="101"/>
        <v>28.5</v>
      </c>
      <c r="Y194" s="74">
        <f t="shared" si="101"/>
        <v>27</v>
      </c>
      <c r="Z194" s="74">
        <f t="shared" si="101"/>
        <v>0</v>
      </c>
      <c r="AA194" s="75"/>
      <c r="AB194" s="75"/>
      <c r="AC194" s="74">
        <f t="shared" si="97"/>
        <v>408</v>
      </c>
    </row>
    <row r="195" spans="1:29" ht="14.1" customHeight="1" x14ac:dyDescent="0.2">
      <c r="B195" s="53" t="s">
        <v>26</v>
      </c>
      <c r="C195" s="74">
        <f>M194/M193</f>
        <v>1.9901477832512315</v>
      </c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R195" s="53" t="s">
        <v>26</v>
      </c>
      <c r="S195" s="151">
        <f>AC194/AC193</f>
        <v>2.292134831460674</v>
      </c>
      <c r="T195" s="74"/>
      <c r="U195" s="74"/>
      <c r="V195" s="74"/>
      <c r="W195" s="74"/>
      <c r="X195" s="74"/>
      <c r="Y195" s="74"/>
      <c r="Z195" s="74"/>
      <c r="AA195" s="74"/>
      <c r="AB195" s="74"/>
      <c r="AC195" s="74"/>
    </row>
    <row r="196" spans="1:29" ht="15.95" customHeight="1" x14ac:dyDescent="0.2">
      <c r="B196" s="53" t="s">
        <v>28</v>
      </c>
      <c r="C196" s="74">
        <f>(C193*100)/M193</f>
        <v>8.8669950738916263</v>
      </c>
      <c r="D196" s="74">
        <f>(D193*100)/M193</f>
        <v>2.9556650246305418</v>
      </c>
      <c r="E196" s="74">
        <f>(E193*100)/M193</f>
        <v>14.77832512315271</v>
      </c>
      <c r="F196" s="74">
        <f>(F193*100)/M193</f>
        <v>13.300492610837438</v>
      </c>
      <c r="G196" s="74">
        <f>(G193*100)/M193</f>
        <v>20.689655172413794</v>
      </c>
      <c r="H196" s="74">
        <f>(H193*100)/M193</f>
        <v>10.344827586206897</v>
      </c>
      <c r="I196" s="74">
        <f>(I193*100)/M193</f>
        <v>18.7192118226601</v>
      </c>
      <c r="J196" s="74">
        <f>(J193*100)/M193</f>
        <v>10.344827586206897</v>
      </c>
      <c r="K196" s="74"/>
      <c r="L196" s="74"/>
      <c r="M196" s="74"/>
      <c r="R196" s="53" t="s">
        <v>28</v>
      </c>
      <c r="S196" s="74">
        <f>(S193*100)/AC193</f>
        <v>12.921348314606741</v>
      </c>
      <c r="T196" s="151">
        <f>(T193*100)/AC193</f>
        <v>5.617977528089888</v>
      </c>
      <c r="U196" s="151">
        <f>(U193*100)/AC193</f>
        <v>16.292134831460675</v>
      </c>
      <c r="V196" s="151">
        <f>(V193*100)/AC193</f>
        <v>18.539325842696631</v>
      </c>
      <c r="W196" s="151">
        <f>(W193*100)/AC193</f>
        <v>15.730337078651685</v>
      </c>
      <c r="X196" s="151">
        <f>(X193*100)/AC193</f>
        <v>10.674157303370787</v>
      </c>
      <c r="Y196" s="151">
        <f>(Y193*100)/AC193</f>
        <v>15.168539325842696</v>
      </c>
      <c r="Z196" s="151">
        <f>(Z193*100)/AC193</f>
        <v>5.0561797752808992</v>
      </c>
      <c r="AA196" s="74"/>
      <c r="AB196" s="74"/>
      <c r="AC196" s="74"/>
    </row>
    <row r="197" spans="1:29" s="1" customFormat="1" ht="15.95" customHeight="1" x14ac:dyDescent="0.2">
      <c r="B197" s="78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R197" s="78"/>
      <c r="S197" s="156"/>
      <c r="T197" s="157"/>
      <c r="U197" s="157"/>
      <c r="V197" s="157"/>
      <c r="W197" s="157"/>
      <c r="X197" s="157"/>
      <c r="Y197" s="157"/>
      <c r="Z197" s="157"/>
      <c r="AA197" s="156"/>
      <c r="AB197" s="156"/>
      <c r="AC197" s="156"/>
    </row>
    <row r="198" spans="1:29" s="1" customFormat="1" ht="15.95" customHeight="1" x14ac:dyDescent="0.2">
      <c r="B198" s="6" t="s">
        <v>230</v>
      </c>
      <c r="C198" s="5"/>
      <c r="D198" s="5"/>
      <c r="E198" s="5"/>
      <c r="F198" s="156"/>
      <c r="G198" s="156"/>
      <c r="H198" s="156"/>
      <c r="I198" s="156"/>
      <c r="J198" s="156"/>
      <c r="K198" s="156"/>
      <c r="L198" s="156"/>
      <c r="M198" s="156"/>
      <c r="R198" s="6" t="s">
        <v>272</v>
      </c>
      <c r="S198" s="5"/>
      <c r="T198" s="5"/>
      <c r="U198" s="5"/>
      <c r="V198" s="157"/>
      <c r="W198" s="157"/>
      <c r="X198" s="157"/>
      <c r="Y198" s="157"/>
      <c r="Z198" s="157"/>
      <c r="AA198" s="156"/>
      <c r="AB198" s="156"/>
      <c r="AC198" s="156"/>
    </row>
    <row r="199" spans="1:29" s="1" customFormat="1" ht="15.95" customHeight="1" x14ac:dyDescent="0.2">
      <c r="B199" s="78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R199" s="78"/>
      <c r="S199" s="156"/>
      <c r="T199" s="157"/>
      <c r="U199" s="157"/>
      <c r="V199" s="157"/>
      <c r="W199" s="157"/>
      <c r="X199" s="157"/>
      <c r="Y199" s="157"/>
      <c r="Z199" s="157"/>
      <c r="AA199" s="156"/>
      <c r="AB199" s="156"/>
      <c r="AC199" s="156"/>
    </row>
    <row r="200" spans="1:29" s="1" customFormat="1" ht="15.95" customHeight="1" x14ac:dyDescent="0.2">
      <c r="B200" s="78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R200" s="78"/>
      <c r="S200" s="156"/>
      <c r="T200" s="157"/>
      <c r="U200" s="157"/>
      <c r="V200" s="157"/>
      <c r="W200" s="157"/>
      <c r="X200" s="157"/>
      <c r="Y200" s="157"/>
      <c r="Z200" s="157"/>
      <c r="AA200" s="156"/>
      <c r="AB200" s="156"/>
      <c r="AC200" s="156"/>
    </row>
    <row r="201" spans="1:29" x14ac:dyDescent="0.2"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3" spans="1:29" ht="24" x14ac:dyDescent="0.2">
      <c r="A203" s="7"/>
      <c r="B203" s="706" t="s">
        <v>245</v>
      </c>
      <c r="C203" s="706"/>
      <c r="D203" s="706"/>
      <c r="E203" s="706"/>
      <c r="F203" s="706"/>
      <c r="G203" s="706"/>
      <c r="H203" s="706"/>
      <c r="I203" s="706"/>
      <c r="J203" s="706"/>
      <c r="K203" s="706"/>
      <c r="L203" s="706"/>
      <c r="M203" s="706"/>
      <c r="R203" s="706" t="s">
        <v>245</v>
      </c>
      <c r="S203" s="706"/>
      <c r="T203" s="706"/>
      <c r="U203" s="706"/>
      <c r="V203" s="706"/>
      <c r="W203" s="706"/>
      <c r="X203" s="706"/>
      <c r="Y203" s="706"/>
      <c r="Z203" s="706"/>
      <c r="AA203" s="706"/>
      <c r="AB203" s="706"/>
      <c r="AC203" s="706"/>
    </row>
    <row r="204" spans="1:29" ht="24.75" thickBot="1" x14ac:dyDescent="0.25">
      <c r="A204" s="7"/>
      <c r="B204" s="712" t="s">
        <v>211</v>
      </c>
      <c r="C204" s="712"/>
      <c r="D204" s="712"/>
      <c r="E204" s="712"/>
      <c r="F204" s="712"/>
      <c r="G204" s="712"/>
      <c r="H204" s="712"/>
      <c r="I204" s="712"/>
      <c r="J204" s="712"/>
      <c r="K204" s="712"/>
      <c r="L204" s="712"/>
      <c r="M204" s="712"/>
      <c r="R204" s="712" t="s">
        <v>229</v>
      </c>
      <c r="S204" s="712"/>
      <c r="T204" s="712"/>
      <c r="U204" s="712"/>
      <c r="V204" s="712"/>
      <c r="W204" s="712"/>
      <c r="X204" s="712"/>
      <c r="Y204" s="712"/>
      <c r="Z204" s="712"/>
      <c r="AA204" s="712"/>
      <c r="AB204" s="712"/>
      <c r="AC204" s="712"/>
    </row>
    <row r="205" spans="1:29" ht="24" x14ac:dyDescent="0.2">
      <c r="A205" s="7"/>
      <c r="B205" s="707" t="s">
        <v>1</v>
      </c>
      <c r="C205" s="709" t="s">
        <v>2</v>
      </c>
      <c r="D205" s="710"/>
      <c r="E205" s="710"/>
      <c r="F205" s="710"/>
      <c r="G205" s="710"/>
      <c r="H205" s="710"/>
      <c r="I205" s="710"/>
      <c r="J205" s="710"/>
      <c r="K205" s="710"/>
      <c r="L205" s="710"/>
      <c r="M205" s="10"/>
      <c r="R205" s="707" t="s">
        <v>1</v>
      </c>
      <c r="S205" s="709" t="s">
        <v>2</v>
      </c>
      <c r="T205" s="710"/>
      <c r="U205" s="710"/>
      <c r="V205" s="710"/>
      <c r="W205" s="710"/>
      <c r="X205" s="710"/>
      <c r="Y205" s="710"/>
      <c r="Z205" s="710"/>
      <c r="AA205" s="710"/>
      <c r="AB205" s="710"/>
      <c r="AC205" s="10"/>
    </row>
    <row r="206" spans="1:29" ht="24.75" thickBot="1" x14ac:dyDescent="0.25">
      <c r="A206" s="7"/>
      <c r="B206" s="708"/>
      <c r="C206" s="12">
        <v>4</v>
      </c>
      <c r="D206" s="12">
        <v>3.5</v>
      </c>
      <c r="E206" s="12">
        <v>3</v>
      </c>
      <c r="F206" s="12">
        <v>2.5</v>
      </c>
      <c r="G206" s="12">
        <v>2</v>
      </c>
      <c r="H206" s="12">
        <v>1.5</v>
      </c>
      <c r="I206" s="12">
        <v>1</v>
      </c>
      <c r="J206" s="12">
        <v>0</v>
      </c>
      <c r="K206" s="12" t="s">
        <v>3</v>
      </c>
      <c r="L206" s="12" t="s">
        <v>4</v>
      </c>
      <c r="M206" s="13" t="s">
        <v>5</v>
      </c>
      <c r="R206" s="708"/>
      <c r="S206" s="12">
        <v>4</v>
      </c>
      <c r="T206" s="12">
        <v>3.5</v>
      </c>
      <c r="U206" s="12">
        <v>3</v>
      </c>
      <c r="V206" s="12">
        <v>2.5</v>
      </c>
      <c r="W206" s="12">
        <v>2</v>
      </c>
      <c r="X206" s="12">
        <v>1.5</v>
      </c>
      <c r="Y206" s="12">
        <v>1</v>
      </c>
      <c r="Z206" s="12">
        <v>0</v>
      </c>
      <c r="AA206" s="12" t="s">
        <v>3</v>
      </c>
      <c r="AB206" s="12" t="s">
        <v>4</v>
      </c>
      <c r="AC206" s="13" t="s">
        <v>5</v>
      </c>
    </row>
    <row r="207" spans="1:29" ht="15.95" customHeight="1" x14ac:dyDescent="0.45">
      <c r="A207" s="7"/>
      <c r="B207" s="50" t="s">
        <v>109</v>
      </c>
      <c r="C207" s="51">
        <v>11</v>
      </c>
      <c r="D207" s="51">
        <v>16</v>
      </c>
      <c r="E207" s="51">
        <v>6</v>
      </c>
      <c r="F207" s="51">
        <v>7</v>
      </c>
      <c r="G207" s="51">
        <v>1</v>
      </c>
      <c r="H207" s="51">
        <v>3</v>
      </c>
      <c r="I207" s="51">
        <v>2</v>
      </c>
      <c r="J207" s="51">
        <v>3</v>
      </c>
      <c r="K207" s="51"/>
      <c r="L207" s="51"/>
      <c r="M207" s="51">
        <f>SUM(C207:L207)</f>
        <v>49</v>
      </c>
      <c r="R207" s="53" t="s">
        <v>110</v>
      </c>
      <c r="S207" s="59">
        <v>11</v>
      </c>
      <c r="T207" s="61">
        <v>8</v>
      </c>
      <c r="U207" s="61">
        <v>11</v>
      </c>
      <c r="V207" s="61">
        <v>9</v>
      </c>
      <c r="W207" s="61">
        <v>6</v>
      </c>
      <c r="X207" s="61">
        <v>3</v>
      </c>
      <c r="Y207" s="61">
        <v>3</v>
      </c>
      <c r="Z207" s="61">
        <v>7</v>
      </c>
      <c r="AA207" s="51"/>
      <c r="AB207" s="51"/>
      <c r="AC207" s="51">
        <f>SUM(S207:AB207)</f>
        <v>58</v>
      </c>
    </row>
    <row r="208" spans="1:29" ht="15.95" customHeight="1" x14ac:dyDescent="0.45">
      <c r="A208" s="7"/>
      <c r="B208" s="50" t="s">
        <v>111</v>
      </c>
      <c r="C208" s="51">
        <v>27</v>
      </c>
      <c r="D208" s="51">
        <v>14</v>
      </c>
      <c r="E208" s="51">
        <v>15</v>
      </c>
      <c r="F208" s="51"/>
      <c r="G208" s="51">
        <v>3</v>
      </c>
      <c r="H208" s="51"/>
      <c r="I208" s="51"/>
      <c r="J208" s="51"/>
      <c r="K208" s="51"/>
      <c r="L208" s="51"/>
      <c r="M208" s="53">
        <f>SUM(C208:L208)</f>
        <v>59</v>
      </c>
      <c r="R208" s="53" t="s">
        <v>112</v>
      </c>
      <c r="S208" s="59">
        <v>9</v>
      </c>
      <c r="T208" s="61">
        <v>8</v>
      </c>
      <c r="U208" s="61">
        <v>14</v>
      </c>
      <c r="V208" s="61">
        <v>10</v>
      </c>
      <c r="W208" s="61">
        <v>15</v>
      </c>
      <c r="X208" s="61">
        <v>2</v>
      </c>
      <c r="Y208" s="61">
        <v>0</v>
      </c>
      <c r="Z208" s="61">
        <v>0</v>
      </c>
      <c r="AA208" s="51"/>
      <c r="AB208" s="51"/>
      <c r="AC208" s="53">
        <f>SUM(S208:AB208)</f>
        <v>58</v>
      </c>
    </row>
    <row r="209" spans="1:29" ht="15.95" customHeight="1" x14ac:dyDescent="0.45">
      <c r="A209" s="7"/>
      <c r="B209" s="50" t="s">
        <v>114</v>
      </c>
      <c r="C209" s="51">
        <v>6</v>
      </c>
      <c r="D209" s="51"/>
      <c r="E209" s="51">
        <v>2</v>
      </c>
      <c r="F209" s="51"/>
      <c r="G209" s="51"/>
      <c r="H209" s="51"/>
      <c r="I209" s="51"/>
      <c r="J209" s="51"/>
      <c r="K209" s="51"/>
      <c r="L209" s="51"/>
      <c r="M209" s="53">
        <f>SUM(C209:L209)</f>
        <v>8</v>
      </c>
      <c r="R209" s="53" t="s">
        <v>113</v>
      </c>
      <c r="S209" s="59">
        <v>0</v>
      </c>
      <c r="T209" s="61">
        <v>1</v>
      </c>
      <c r="U209" s="61">
        <v>2</v>
      </c>
      <c r="V209" s="61">
        <v>5</v>
      </c>
      <c r="W209" s="61">
        <v>0</v>
      </c>
      <c r="X209" s="61">
        <v>0</v>
      </c>
      <c r="Y209" s="61">
        <v>0</v>
      </c>
      <c r="Z209" s="61">
        <v>0</v>
      </c>
      <c r="AA209" s="51"/>
      <c r="AB209" s="51"/>
      <c r="AC209" s="53">
        <f>SUM(S209:AB209)</f>
        <v>8</v>
      </c>
    </row>
    <row r="210" spans="1:29" s="1" customFormat="1" ht="15.95" customHeight="1" x14ac:dyDescent="0.2">
      <c r="A210" s="7"/>
      <c r="B210" s="53" t="s">
        <v>5</v>
      </c>
      <c r="C210" s="51">
        <f t="shared" ref="C210:J210" si="102">SUM(C207:C209)</f>
        <v>44</v>
      </c>
      <c r="D210" s="51">
        <f t="shared" si="102"/>
        <v>30</v>
      </c>
      <c r="E210" s="51">
        <f t="shared" si="102"/>
        <v>23</v>
      </c>
      <c r="F210" s="51">
        <f t="shared" si="102"/>
        <v>7</v>
      </c>
      <c r="G210" s="51">
        <f t="shared" si="102"/>
        <v>4</v>
      </c>
      <c r="H210" s="51">
        <f t="shared" si="102"/>
        <v>3</v>
      </c>
      <c r="I210" s="51">
        <f t="shared" si="102"/>
        <v>2</v>
      </c>
      <c r="J210" s="51">
        <f t="shared" si="102"/>
        <v>3</v>
      </c>
      <c r="K210" s="51"/>
      <c r="L210" s="51"/>
      <c r="M210" s="53">
        <f>SUM(M207:M209)</f>
        <v>116</v>
      </c>
      <c r="R210" s="53" t="s">
        <v>5</v>
      </c>
      <c r="S210" s="51">
        <f t="shared" ref="S210:Z210" si="103">SUM(S207:S209)</f>
        <v>20</v>
      </c>
      <c r="T210" s="51">
        <f t="shared" si="103"/>
        <v>17</v>
      </c>
      <c r="U210" s="51">
        <f t="shared" si="103"/>
        <v>27</v>
      </c>
      <c r="V210" s="51">
        <f t="shared" si="103"/>
        <v>24</v>
      </c>
      <c r="W210" s="51">
        <f t="shared" si="103"/>
        <v>21</v>
      </c>
      <c r="X210" s="51">
        <f t="shared" si="103"/>
        <v>5</v>
      </c>
      <c r="Y210" s="51">
        <f t="shared" si="103"/>
        <v>3</v>
      </c>
      <c r="Z210" s="51">
        <f t="shared" si="103"/>
        <v>7</v>
      </c>
      <c r="AA210" s="51"/>
      <c r="AB210" s="51"/>
      <c r="AC210" s="53">
        <f>SUM(AC207:AC209)</f>
        <v>124</v>
      </c>
    </row>
    <row r="211" spans="1:29" s="1" customFormat="1" ht="15.95" customHeight="1" x14ac:dyDescent="0.2">
      <c r="A211" s="7"/>
      <c r="B211" s="53" t="s">
        <v>242</v>
      </c>
      <c r="C211" s="51">
        <f>C210*C206</f>
        <v>176</v>
      </c>
      <c r="D211" s="51">
        <f t="shared" ref="D211:J211" si="104">D210*D206</f>
        <v>105</v>
      </c>
      <c r="E211" s="51">
        <f t="shared" si="104"/>
        <v>69</v>
      </c>
      <c r="F211" s="51">
        <f t="shared" si="104"/>
        <v>17.5</v>
      </c>
      <c r="G211" s="51">
        <f t="shared" si="104"/>
        <v>8</v>
      </c>
      <c r="H211" s="51">
        <f t="shared" si="104"/>
        <v>4.5</v>
      </c>
      <c r="I211" s="51">
        <f t="shared" si="104"/>
        <v>2</v>
      </c>
      <c r="J211" s="51">
        <f t="shared" si="104"/>
        <v>0</v>
      </c>
      <c r="K211" s="51"/>
      <c r="L211" s="51"/>
      <c r="M211" s="53">
        <f>SUM(C211:L211)</f>
        <v>382</v>
      </c>
      <c r="R211" s="53" t="s">
        <v>242</v>
      </c>
      <c r="S211" s="51">
        <f>S210*S206</f>
        <v>80</v>
      </c>
      <c r="T211" s="51">
        <f t="shared" ref="T211:Z211" si="105">T210*T206</f>
        <v>59.5</v>
      </c>
      <c r="U211" s="51">
        <f t="shared" si="105"/>
        <v>81</v>
      </c>
      <c r="V211" s="51">
        <f t="shared" si="105"/>
        <v>60</v>
      </c>
      <c r="W211" s="51">
        <f t="shared" si="105"/>
        <v>42</v>
      </c>
      <c r="X211" s="51">
        <f t="shared" si="105"/>
        <v>7.5</v>
      </c>
      <c r="Y211" s="51">
        <f t="shared" si="105"/>
        <v>3</v>
      </c>
      <c r="Z211" s="51">
        <f t="shared" si="105"/>
        <v>0</v>
      </c>
      <c r="AA211" s="51"/>
      <c r="AB211" s="51"/>
      <c r="AC211" s="53">
        <f>SUM(S211:AB211)</f>
        <v>333</v>
      </c>
    </row>
    <row r="212" spans="1:29" s="1" customFormat="1" ht="15.95" customHeight="1" x14ac:dyDescent="0.2">
      <c r="A212" s="7"/>
      <c r="B212" s="53" t="s">
        <v>26</v>
      </c>
      <c r="C212" s="51">
        <f>M211/M210</f>
        <v>3.2931034482758621</v>
      </c>
      <c r="D212" s="51"/>
      <c r="E212" s="51"/>
      <c r="F212" s="51"/>
      <c r="G212" s="51"/>
      <c r="H212" s="51"/>
      <c r="I212" s="51"/>
      <c r="J212" s="51"/>
      <c r="K212" s="51"/>
      <c r="L212" s="51"/>
      <c r="M212" s="53"/>
      <c r="R212" s="53" t="s">
        <v>26</v>
      </c>
      <c r="S212" s="150">
        <f>AC211/AC210</f>
        <v>2.685483870967742</v>
      </c>
      <c r="T212" s="51"/>
      <c r="U212" s="51"/>
      <c r="V212" s="51"/>
      <c r="W212" s="51"/>
      <c r="X212" s="51"/>
      <c r="Y212" s="51"/>
      <c r="Z212" s="51"/>
      <c r="AA212" s="51"/>
      <c r="AB212" s="51"/>
      <c r="AC212" s="53"/>
    </row>
    <row r="213" spans="1:29" s="1" customFormat="1" ht="15.95" customHeight="1" x14ac:dyDescent="0.2">
      <c r="A213" s="7"/>
      <c r="B213" s="53" t="s">
        <v>28</v>
      </c>
      <c r="C213" s="51">
        <f>(C210*100)/M210</f>
        <v>37.931034482758619</v>
      </c>
      <c r="D213" s="51">
        <f>(D210*100)/M210</f>
        <v>25.862068965517242</v>
      </c>
      <c r="E213" s="51">
        <f>(E210*100)/M210</f>
        <v>19.827586206896552</v>
      </c>
      <c r="F213" s="51">
        <f>(F210*100)/M210</f>
        <v>6.0344827586206895</v>
      </c>
      <c r="G213" s="51">
        <f>(G210*100)/M210</f>
        <v>3.4482758620689653</v>
      </c>
      <c r="H213" s="51">
        <f>(H210*100)/M210</f>
        <v>2.5862068965517242</v>
      </c>
      <c r="I213" s="51">
        <f>(I210*100)/M210</f>
        <v>1.7241379310344827</v>
      </c>
      <c r="J213" s="51">
        <f>(J210*100)/M210</f>
        <v>2.5862068965517242</v>
      </c>
      <c r="K213" s="51"/>
      <c r="L213" s="51"/>
      <c r="M213" s="53">
        <f t="shared" ref="M213:M218" si="106">SUM(C213:L213)</f>
        <v>100</v>
      </c>
      <c r="R213" s="53" t="s">
        <v>28</v>
      </c>
      <c r="S213" s="51">
        <f>(S210*100)/AC210</f>
        <v>16.129032258064516</v>
      </c>
      <c r="T213" s="51">
        <f>(T210*100)/AC210</f>
        <v>13.709677419354838</v>
      </c>
      <c r="U213" s="150">
        <f>(U210*100)/AC210</f>
        <v>21.774193548387096</v>
      </c>
      <c r="V213" s="150">
        <f>(V210*100)/AC210</f>
        <v>19.35483870967742</v>
      </c>
      <c r="W213" s="150">
        <f>(W210*100)/AC210</f>
        <v>16.93548387096774</v>
      </c>
      <c r="X213" s="150">
        <f>(X210*100)/AC210</f>
        <v>4.032258064516129</v>
      </c>
      <c r="Y213" s="150">
        <f>(Y210*100)/AC210</f>
        <v>2.4193548387096775</v>
      </c>
      <c r="Z213" s="150">
        <f>(Z210*100)/AC210</f>
        <v>5.645161290322581</v>
      </c>
      <c r="AA213" s="51"/>
      <c r="AB213" s="51"/>
      <c r="AC213" s="53">
        <f t="shared" ref="AC213:AC218" si="107">SUM(S213:AB213)</f>
        <v>100</v>
      </c>
    </row>
    <row r="214" spans="1:29" ht="15.95" customHeight="1" x14ac:dyDescent="0.45">
      <c r="A214" s="7"/>
      <c r="B214" s="50" t="s">
        <v>116</v>
      </c>
      <c r="C214" s="51">
        <v>12</v>
      </c>
      <c r="D214" s="51">
        <v>7</v>
      </c>
      <c r="E214" s="51">
        <v>9</v>
      </c>
      <c r="F214" s="51">
        <v>12</v>
      </c>
      <c r="G214" s="51">
        <v>5</v>
      </c>
      <c r="H214" s="51">
        <v>10</v>
      </c>
      <c r="I214" s="51">
        <v>5</v>
      </c>
      <c r="J214" s="51">
        <v>14</v>
      </c>
      <c r="K214" s="51"/>
      <c r="L214" s="51"/>
      <c r="M214" s="53">
        <f t="shared" si="106"/>
        <v>74</v>
      </c>
      <c r="R214" s="53" t="s">
        <v>115</v>
      </c>
      <c r="S214" s="61">
        <v>37</v>
      </c>
      <c r="T214" s="61">
        <v>10</v>
      </c>
      <c r="U214" s="61">
        <v>13</v>
      </c>
      <c r="V214" s="61">
        <v>4</v>
      </c>
      <c r="W214" s="61">
        <v>8</v>
      </c>
      <c r="X214" s="61">
        <v>2</v>
      </c>
      <c r="Y214" s="61">
        <v>1</v>
      </c>
      <c r="Z214" s="61">
        <v>1</v>
      </c>
      <c r="AA214" s="51"/>
      <c r="AB214" s="51"/>
      <c r="AC214" s="53">
        <f t="shared" si="107"/>
        <v>76</v>
      </c>
    </row>
    <row r="215" spans="1:29" ht="15.95" customHeight="1" x14ac:dyDescent="0.45">
      <c r="A215" s="1"/>
      <c r="B215" s="50" t="s">
        <v>118</v>
      </c>
      <c r="C215" s="51">
        <v>29</v>
      </c>
      <c r="D215" s="51">
        <v>8</v>
      </c>
      <c r="E215" s="51">
        <v>12</v>
      </c>
      <c r="F215" s="51">
        <v>8</v>
      </c>
      <c r="G215" s="51">
        <v>12</v>
      </c>
      <c r="H215" s="51">
        <v>1</v>
      </c>
      <c r="I215" s="51">
        <v>4</v>
      </c>
      <c r="J215" s="51">
        <v>1</v>
      </c>
      <c r="K215" s="51"/>
      <c r="L215" s="51"/>
      <c r="M215" s="53">
        <f t="shared" si="106"/>
        <v>75</v>
      </c>
      <c r="R215" s="53" t="s">
        <v>117</v>
      </c>
      <c r="S215" s="61">
        <v>12</v>
      </c>
      <c r="T215" s="61">
        <v>20</v>
      </c>
      <c r="U215" s="61">
        <v>14</v>
      </c>
      <c r="V215" s="61">
        <v>19</v>
      </c>
      <c r="W215" s="61">
        <v>10</v>
      </c>
      <c r="X215" s="61">
        <v>1</v>
      </c>
      <c r="Y215" s="61">
        <v>0</v>
      </c>
      <c r="Z215" s="61">
        <v>0</v>
      </c>
      <c r="AA215" s="51"/>
      <c r="AB215" s="51"/>
      <c r="AC215" s="53">
        <f t="shared" si="107"/>
        <v>76</v>
      </c>
    </row>
    <row r="216" spans="1:29" ht="15.95" customHeight="1" x14ac:dyDescent="0.45">
      <c r="A216" s="1"/>
      <c r="B216" s="50" t="s">
        <v>120</v>
      </c>
      <c r="C216" s="51">
        <f>SUM(J221)</f>
        <v>5</v>
      </c>
      <c r="D216" s="51">
        <v>1</v>
      </c>
      <c r="E216" s="51">
        <v>5</v>
      </c>
      <c r="F216" s="51"/>
      <c r="G216" s="51"/>
      <c r="H216" s="51"/>
      <c r="I216" s="51"/>
      <c r="J216" s="51"/>
      <c r="K216" s="51"/>
      <c r="L216" s="51"/>
      <c r="M216" s="53">
        <f t="shared" si="106"/>
        <v>11</v>
      </c>
      <c r="R216" s="53" t="s">
        <v>119</v>
      </c>
      <c r="S216" s="61">
        <v>5</v>
      </c>
      <c r="T216" s="61">
        <v>2</v>
      </c>
      <c r="U216" s="61">
        <v>5</v>
      </c>
      <c r="V216" s="61">
        <v>0</v>
      </c>
      <c r="W216" s="61">
        <v>0</v>
      </c>
      <c r="X216" s="61">
        <v>0</v>
      </c>
      <c r="Y216" s="61">
        <v>0</v>
      </c>
      <c r="Z216" s="61">
        <v>0</v>
      </c>
      <c r="AA216" s="51"/>
      <c r="AB216" s="51"/>
      <c r="AC216" s="53">
        <f t="shared" si="107"/>
        <v>12</v>
      </c>
    </row>
    <row r="217" spans="1:29" s="1" customFormat="1" ht="15.95" customHeight="1" x14ac:dyDescent="0.2">
      <c r="B217" s="53" t="s">
        <v>5</v>
      </c>
      <c r="C217" s="51">
        <f t="shared" ref="C217:J217" si="108">SUM(C214:C216)</f>
        <v>46</v>
      </c>
      <c r="D217" s="51">
        <f t="shared" si="108"/>
        <v>16</v>
      </c>
      <c r="E217" s="51">
        <f t="shared" si="108"/>
        <v>26</v>
      </c>
      <c r="F217" s="51">
        <f t="shared" si="108"/>
        <v>20</v>
      </c>
      <c r="G217" s="51">
        <f t="shared" si="108"/>
        <v>17</v>
      </c>
      <c r="H217" s="51">
        <f t="shared" si="108"/>
        <v>11</v>
      </c>
      <c r="I217" s="51">
        <f t="shared" si="108"/>
        <v>9</v>
      </c>
      <c r="J217" s="51">
        <f t="shared" si="108"/>
        <v>15</v>
      </c>
      <c r="K217" s="51"/>
      <c r="L217" s="51"/>
      <c r="M217" s="53">
        <f t="shared" si="106"/>
        <v>160</v>
      </c>
      <c r="R217" s="53" t="s">
        <v>5</v>
      </c>
      <c r="S217" s="51">
        <f t="shared" ref="S217:Z217" si="109">SUM(S214:S216)</f>
        <v>54</v>
      </c>
      <c r="T217" s="51">
        <f t="shared" si="109"/>
        <v>32</v>
      </c>
      <c r="U217" s="51">
        <f t="shared" si="109"/>
        <v>32</v>
      </c>
      <c r="V217" s="51">
        <f t="shared" si="109"/>
        <v>23</v>
      </c>
      <c r="W217" s="51">
        <f t="shared" si="109"/>
        <v>18</v>
      </c>
      <c r="X217" s="51">
        <f t="shared" si="109"/>
        <v>3</v>
      </c>
      <c r="Y217" s="51">
        <f t="shared" si="109"/>
        <v>1</v>
      </c>
      <c r="Z217" s="51">
        <f t="shared" si="109"/>
        <v>1</v>
      </c>
      <c r="AA217" s="51"/>
      <c r="AB217" s="51"/>
      <c r="AC217" s="53">
        <f t="shared" si="107"/>
        <v>164</v>
      </c>
    </row>
    <row r="218" spans="1:29" s="1" customFormat="1" ht="15.95" customHeight="1" x14ac:dyDescent="0.2">
      <c r="B218" s="53" t="s">
        <v>242</v>
      </c>
      <c r="C218" s="51">
        <f>C217*C206</f>
        <v>184</v>
      </c>
      <c r="D218" s="51">
        <f t="shared" ref="D218:J218" si="110">D217*D206</f>
        <v>56</v>
      </c>
      <c r="E218" s="51">
        <f t="shared" si="110"/>
        <v>78</v>
      </c>
      <c r="F218" s="51">
        <f t="shared" si="110"/>
        <v>50</v>
      </c>
      <c r="G218" s="51">
        <f t="shared" si="110"/>
        <v>34</v>
      </c>
      <c r="H218" s="51">
        <f t="shared" si="110"/>
        <v>16.5</v>
      </c>
      <c r="I218" s="51">
        <f t="shared" si="110"/>
        <v>9</v>
      </c>
      <c r="J218" s="51">
        <f t="shared" si="110"/>
        <v>0</v>
      </c>
      <c r="K218" s="51"/>
      <c r="L218" s="51"/>
      <c r="M218" s="53">
        <f t="shared" si="106"/>
        <v>427.5</v>
      </c>
      <c r="R218" s="53" t="s">
        <v>242</v>
      </c>
      <c r="S218" s="51">
        <f>S217*S206</f>
        <v>216</v>
      </c>
      <c r="T218" s="51">
        <f t="shared" ref="T218:Z218" si="111">T217*T206</f>
        <v>112</v>
      </c>
      <c r="U218" s="51">
        <f t="shared" si="111"/>
        <v>96</v>
      </c>
      <c r="V218" s="51">
        <f t="shared" si="111"/>
        <v>57.5</v>
      </c>
      <c r="W218" s="51">
        <f t="shared" si="111"/>
        <v>36</v>
      </c>
      <c r="X218" s="51">
        <f t="shared" si="111"/>
        <v>4.5</v>
      </c>
      <c r="Y218" s="51">
        <f t="shared" si="111"/>
        <v>1</v>
      </c>
      <c r="Z218" s="51">
        <f t="shared" si="111"/>
        <v>0</v>
      </c>
      <c r="AA218" s="51"/>
      <c r="AB218" s="51"/>
      <c r="AC218" s="53">
        <f t="shared" si="107"/>
        <v>523</v>
      </c>
    </row>
    <row r="219" spans="1:29" s="1" customFormat="1" ht="15.95" customHeight="1" x14ac:dyDescent="0.2">
      <c r="B219" s="53" t="s">
        <v>26</v>
      </c>
      <c r="C219" s="51">
        <f>M218/M217</f>
        <v>2.671875</v>
      </c>
      <c r="D219" s="51"/>
      <c r="E219" s="51"/>
      <c r="F219" s="51"/>
      <c r="G219" s="51"/>
      <c r="H219" s="51"/>
      <c r="I219" s="51"/>
      <c r="J219" s="51"/>
      <c r="K219" s="51"/>
      <c r="L219" s="51"/>
      <c r="M219" s="53"/>
      <c r="R219" s="53" t="s">
        <v>26</v>
      </c>
      <c r="S219" s="150">
        <f>AC218/AC217</f>
        <v>3.1890243902439024</v>
      </c>
      <c r="T219" s="51"/>
      <c r="U219" s="51"/>
      <c r="V219" s="51"/>
      <c r="W219" s="51"/>
      <c r="X219" s="51"/>
      <c r="Y219" s="51"/>
      <c r="Z219" s="51"/>
      <c r="AA219" s="51"/>
      <c r="AB219" s="51"/>
      <c r="AC219" s="53"/>
    </row>
    <row r="220" spans="1:29" s="1" customFormat="1" ht="15.95" customHeight="1" x14ac:dyDescent="0.2">
      <c r="B220" s="53" t="s">
        <v>28</v>
      </c>
      <c r="C220" s="51">
        <f>(C217*100)/M217</f>
        <v>28.75</v>
      </c>
      <c r="D220" s="51">
        <f>(D217*100)/M217</f>
        <v>10</v>
      </c>
      <c r="E220" s="51">
        <f>(E217*100)/M217</f>
        <v>16.25</v>
      </c>
      <c r="F220" s="51">
        <f>(F217*100)/M217</f>
        <v>12.5</v>
      </c>
      <c r="G220" s="51">
        <f>(G217*100)/M217</f>
        <v>10.625</v>
      </c>
      <c r="H220" s="51">
        <f>(H217*100)/M217</f>
        <v>6.875</v>
      </c>
      <c r="I220" s="51">
        <f>(I217*100)/M217</f>
        <v>5.625</v>
      </c>
      <c r="J220" s="51">
        <f>(J217*100)/M217</f>
        <v>9.375</v>
      </c>
      <c r="K220" s="51"/>
      <c r="L220" s="51"/>
      <c r="M220" s="53">
        <f>SUM(C220:L220)</f>
        <v>100</v>
      </c>
      <c r="R220" s="53" t="s">
        <v>28</v>
      </c>
      <c r="S220" s="51">
        <f>(S217*100)/AC217</f>
        <v>32.926829268292686</v>
      </c>
      <c r="T220" s="150">
        <f>(T217*100)/AC217</f>
        <v>19.512195121951219</v>
      </c>
      <c r="U220" s="150">
        <f>(U217*100)/AC217</f>
        <v>19.512195121951219</v>
      </c>
      <c r="V220" s="150">
        <f>(V217*100)/AC217</f>
        <v>14.024390243902438</v>
      </c>
      <c r="W220" s="150">
        <f>(W217*100)/AC217</f>
        <v>10.975609756097562</v>
      </c>
      <c r="X220" s="150">
        <f>(X217*100)/AC217</f>
        <v>1.8292682926829269</v>
      </c>
      <c r="Y220" s="150">
        <f>(Y217*100)/AC217</f>
        <v>0.6097560975609756</v>
      </c>
      <c r="Z220" s="150">
        <f>(Z217*100)/AC217</f>
        <v>0.6097560975609756</v>
      </c>
      <c r="AA220" s="51"/>
      <c r="AB220" s="51"/>
      <c r="AC220" s="53">
        <f>SUM(S220:AB220)</f>
        <v>99.999999999999986</v>
      </c>
    </row>
    <row r="221" spans="1:29" ht="15.95" customHeight="1" x14ac:dyDescent="0.45">
      <c r="A221" s="1"/>
      <c r="B221" s="50" t="s">
        <v>122</v>
      </c>
      <c r="C221" s="51">
        <v>38</v>
      </c>
      <c r="D221" s="51">
        <v>14</v>
      </c>
      <c r="E221" s="51">
        <v>8</v>
      </c>
      <c r="F221" s="51">
        <v>10</v>
      </c>
      <c r="G221" s="51">
        <v>5</v>
      </c>
      <c r="H221" s="51">
        <v>7</v>
      </c>
      <c r="I221" s="51">
        <v>10</v>
      </c>
      <c r="J221" s="51">
        <v>5</v>
      </c>
      <c r="K221" s="51"/>
      <c r="L221" s="51"/>
      <c r="M221" s="53">
        <f>SUM(C221:L221)</f>
        <v>97</v>
      </c>
      <c r="R221" s="53" t="s">
        <v>121</v>
      </c>
      <c r="S221" s="61">
        <v>15</v>
      </c>
      <c r="T221" s="61">
        <v>14</v>
      </c>
      <c r="U221" s="61">
        <v>17</v>
      </c>
      <c r="V221" s="61">
        <v>10</v>
      </c>
      <c r="W221" s="61">
        <v>9</v>
      </c>
      <c r="X221" s="61">
        <v>8</v>
      </c>
      <c r="Y221" s="61">
        <v>6</v>
      </c>
      <c r="Z221" s="61">
        <v>17</v>
      </c>
      <c r="AA221" s="51"/>
      <c r="AB221" s="51"/>
      <c r="AC221" s="53">
        <f>SUM(S221:AB221)</f>
        <v>96</v>
      </c>
    </row>
    <row r="222" spans="1:29" ht="15.95" customHeight="1" x14ac:dyDescent="0.45">
      <c r="A222" s="1"/>
      <c r="B222" s="50" t="s">
        <v>124</v>
      </c>
      <c r="C222" s="51">
        <v>44</v>
      </c>
      <c r="D222" s="51">
        <v>28</v>
      </c>
      <c r="E222" s="51">
        <v>16</v>
      </c>
      <c r="F222" s="51">
        <v>6</v>
      </c>
      <c r="G222" s="51">
        <v>2</v>
      </c>
      <c r="H222" s="51"/>
      <c r="I222" s="51">
        <v>1</v>
      </c>
      <c r="J222" s="51"/>
      <c r="K222" s="51"/>
      <c r="L222" s="51"/>
      <c r="M222" s="53">
        <f>SUM(C222:L222)</f>
        <v>97</v>
      </c>
      <c r="R222" s="53" t="s">
        <v>123</v>
      </c>
      <c r="S222" s="61">
        <v>19</v>
      </c>
      <c r="T222" s="61">
        <v>9</v>
      </c>
      <c r="U222" s="61">
        <v>8</v>
      </c>
      <c r="V222" s="61">
        <v>10</v>
      </c>
      <c r="W222" s="61">
        <v>16</v>
      </c>
      <c r="X222" s="61">
        <v>14</v>
      </c>
      <c r="Y222" s="61">
        <v>20</v>
      </c>
      <c r="Z222" s="61">
        <v>0</v>
      </c>
      <c r="AA222" s="51"/>
      <c r="AB222" s="51"/>
      <c r="AC222" s="53">
        <f>SUM(S222:AB222)</f>
        <v>96</v>
      </c>
    </row>
    <row r="223" spans="1:29" s="1" customFormat="1" ht="15.95" customHeight="1" x14ac:dyDescent="0.2">
      <c r="B223" s="53" t="s">
        <v>5</v>
      </c>
      <c r="C223" s="51">
        <f t="shared" ref="C223:J223" si="112">SUM(C221:C222)</f>
        <v>82</v>
      </c>
      <c r="D223" s="51">
        <f t="shared" si="112"/>
        <v>42</v>
      </c>
      <c r="E223" s="51">
        <f t="shared" si="112"/>
        <v>24</v>
      </c>
      <c r="F223" s="51">
        <f t="shared" si="112"/>
        <v>16</v>
      </c>
      <c r="G223" s="51">
        <f t="shared" si="112"/>
        <v>7</v>
      </c>
      <c r="H223" s="51">
        <f t="shared" si="112"/>
        <v>7</v>
      </c>
      <c r="I223" s="51">
        <f t="shared" si="112"/>
        <v>11</v>
      </c>
      <c r="J223" s="51">
        <f t="shared" si="112"/>
        <v>5</v>
      </c>
      <c r="K223" s="51"/>
      <c r="L223" s="51"/>
      <c r="M223" s="53">
        <f>SUM(C223:L223)</f>
        <v>194</v>
      </c>
      <c r="R223" s="53" t="s">
        <v>5</v>
      </c>
      <c r="S223" s="51">
        <f t="shared" ref="S223:Z223" si="113">SUM(S221:S222)</f>
        <v>34</v>
      </c>
      <c r="T223" s="51">
        <f t="shared" si="113"/>
        <v>23</v>
      </c>
      <c r="U223" s="51">
        <f t="shared" si="113"/>
        <v>25</v>
      </c>
      <c r="V223" s="51">
        <f t="shared" si="113"/>
        <v>20</v>
      </c>
      <c r="W223" s="51">
        <f t="shared" si="113"/>
        <v>25</v>
      </c>
      <c r="X223" s="51">
        <f t="shared" si="113"/>
        <v>22</v>
      </c>
      <c r="Y223" s="51">
        <f t="shared" si="113"/>
        <v>26</v>
      </c>
      <c r="Z223" s="51">
        <f t="shared" si="113"/>
        <v>17</v>
      </c>
      <c r="AA223" s="51"/>
      <c r="AB223" s="51"/>
      <c r="AC223" s="53">
        <f>SUM(S223:AB223)</f>
        <v>192</v>
      </c>
    </row>
    <row r="224" spans="1:29" s="1" customFormat="1" ht="15.95" customHeight="1" x14ac:dyDescent="0.2">
      <c r="B224" s="53" t="s">
        <v>242</v>
      </c>
      <c r="C224" s="51">
        <f>C223*C206</f>
        <v>328</v>
      </c>
      <c r="D224" s="51">
        <f t="shared" ref="D224:J224" si="114">D223*D206</f>
        <v>147</v>
      </c>
      <c r="E224" s="51">
        <f t="shared" si="114"/>
        <v>72</v>
      </c>
      <c r="F224" s="51">
        <f t="shared" si="114"/>
        <v>40</v>
      </c>
      <c r="G224" s="51">
        <f t="shared" si="114"/>
        <v>14</v>
      </c>
      <c r="H224" s="51">
        <f t="shared" si="114"/>
        <v>10.5</v>
      </c>
      <c r="I224" s="51">
        <f t="shared" si="114"/>
        <v>11</v>
      </c>
      <c r="J224" s="51">
        <f t="shared" si="114"/>
        <v>0</v>
      </c>
      <c r="K224" s="51"/>
      <c r="L224" s="51"/>
      <c r="M224" s="53">
        <f>SUM(C224:L224)</f>
        <v>622.5</v>
      </c>
      <c r="R224" s="53" t="s">
        <v>242</v>
      </c>
      <c r="S224" s="51">
        <f>S223*S206</f>
        <v>136</v>
      </c>
      <c r="T224" s="51">
        <f t="shared" ref="T224:Z224" si="115">T223*T206</f>
        <v>80.5</v>
      </c>
      <c r="U224" s="51">
        <f t="shared" si="115"/>
        <v>75</v>
      </c>
      <c r="V224" s="51">
        <f t="shared" si="115"/>
        <v>50</v>
      </c>
      <c r="W224" s="51">
        <f t="shared" si="115"/>
        <v>50</v>
      </c>
      <c r="X224" s="51">
        <f t="shared" si="115"/>
        <v>33</v>
      </c>
      <c r="Y224" s="51">
        <f t="shared" si="115"/>
        <v>26</v>
      </c>
      <c r="Z224" s="51">
        <f t="shared" si="115"/>
        <v>0</v>
      </c>
      <c r="AA224" s="51"/>
      <c r="AB224" s="51"/>
      <c r="AC224" s="53">
        <f>SUM(S224:AB224)</f>
        <v>450.5</v>
      </c>
    </row>
    <row r="225" spans="1:29" s="1" customFormat="1" ht="15.95" customHeight="1" x14ac:dyDescent="0.2">
      <c r="B225" s="53" t="s">
        <v>26</v>
      </c>
      <c r="C225" s="51">
        <f>M224/M223</f>
        <v>3.2087628865979383</v>
      </c>
      <c r="D225" s="51"/>
      <c r="E225" s="51"/>
      <c r="F225" s="51"/>
      <c r="G225" s="51"/>
      <c r="H225" s="51"/>
      <c r="I225" s="51"/>
      <c r="J225" s="51"/>
      <c r="K225" s="51"/>
      <c r="L225" s="51"/>
      <c r="M225" s="53"/>
      <c r="R225" s="53" t="s">
        <v>26</v>
      </c>
      <c r="S225" s="150">
        <f>AC224/AC223</f>
        <v>2.3463541666666665</v>
      </c>
      <c r="T225" s="51"/>
      <c r="U225" s="51"/>
      <c r="V225" s="51"/>
      <c r="W225" s="51"/>
      <c r="X225" s="51"/>
      <c r="Y225" s="51"/>
      <c r="Z225" s="51"/>
      <c r="AA225" s="51"/>
      <c r="AB225" s="51"/>
      <c r="AC225" s="53"/>
    </row>
    <row r="226" spans="1:29" s="1" customFormat="1" ht="15.95" customHeight="1" x14ac:dyDescent="0.2">
      <c r="B226" s="53" t="s">
        <v>28</v>
      </c>
      <c r="C226" s="51">
        <f>(C223*100)/M223</f>
        <v>42.268041237113401</v>
      </c>
      <c r="D226" s="51">
        <f>(D223*100)/M223</f>
        <v>21.649484536082475</v>
      </c>
      <c r="E226" s="51">
        <f>(E223*100)/M223</f>
        <v>12.371134020618557</v>
      </c>
      <c r="F226" s="51">
        <f>(F223*100)/M223</f>
        <v>8.2474226804123703</v>
      </c>
      <c r="G226" s="51">
        <f>(G223*100)/M223</f>
        <v>3.6082474226804124</v>
      </c>
      <c r="H226" s="51">
        <f>(H223*100)/M223</f>
        <v>3.6082474226804124</v>
      </c>
      <c r="I226" s="51">
        <f>(I223*100)/M223</f>
        <v>5.6701030927835054</v>
      </c>
      <c r="J226" s="51">
        <f>(J223*100)/M223</f>
        <v>2.5773195876288661</v>
      </c>
      <c r="K226" s="51"/>
      <c r="L226" s="51"/>
      <c r="M226" s="53">
        <f>SUM(C226:L226)</f>
        <v>99.999999999999986</v>
      </c>
      <c r="R226" s="53" t="s">
        <v>28</v>
      </c>
      <c r="S226" s="51">
        <f>(S223*100)/AC223</f>
        <v>17.708333333333332</v>
      </c>
      <c r="T226" s="150">
        <f>(T223*100)/AC223</f>
        <v>11.979166666666666</v>
      </c>
      <c r="U226" s="150">
        <f>(U223*100)/AC223</f>
        <v>13.020833333333334</v>
      </c>
      <c r="V226" s="150">
        <f>(V223*100)/AC223</f>
        <v>10.416666666666666</v>
      </c>
      <c r="W226" s="150">
        <f>(W223*100)/AC223</f>
        <v>13.020833333333334</v>
      </c>
      <c r="X226" s="150">
        <f>(X223*100)/AC223</f>
        <v>11.458333333333334</v>
      </c>
      <c r="Y226" s="150">
        <f>(Y223*100)/AC223</f>
        <v>13.541666666666666</v>
      </c>
      <c r="Z226" s="150">
        <f>(Z223*100)/AC223</f>
        <v>8.8541666666666661</v>
      </c>
      <c r="AA226" s="51"/>
      <c r="AB226" s="51"/>
      <c r="AC226" s="53">
        <f>SUM(S226:AB226)</f>
        <v>100</v>
      </c>
    </row>
    <row r="227" spans="1:29" ht="15.95" customHeight="1" x14ac:dyDescent="0.45">
      <c r="A227" s="1"/>
      <c r="B227" s="50" t="s">
        <v>126</v>
      </c>
      <c r="C227" s="51">
        <v>8</v>
      </c>
      <c r="D227" s="51">
        <v>6</v>
      </c>
      <c r="E227" s="51">
        <v>7</v>
      </c>
      <c r="F227" s="51">
        <v>8</v>
      </c>
      <c r="G227" s="51">
        <v>6</v>
      </c>
      <c r="H227" s="51">
        <v>3</v>
      </c>
      <c r="I227" s="51">
        <v>3</v>
      </c>
      <c r="J227" s="51">
        <v>9</v>
      </c>
      <c r="K227" s="51"/>
      <c r="L227" s="51"/>
      <c r="M227" s="53">
        <f>SUM(C227:L227)</f>
        <v>50</v>
      </c>
      <c r="R227" s="53" t="s">
        <v>125</v>
      </c>
      <c r="S227" s="61">
        <v>11</v>
      </c>
      <c r="T227" s="61">
        <v>9</v>
      </c>
      <c r="U227" s="61">
        <v>16</v>
      </c>
      <c r="V227" s="61">
        <v>5</v>
      </c>
      <c r="W227" s="61">
        <v>6</v>
      </c>
      <c r="X227" s="61">
        <v>0</v>
      </c>
      <c r="Y227" s="61">
        <v>1</v>
      </c>
      <c r="Z227" s="61">
        <v>1</v>
      </c>
      <c r="AA227" s="51"/>
      <c r="AB227" s="51"/>
      <c r="AC227" s="53">
        <f>SUM(S227:AB227)</f>
        <v>49</v>
      </c>
    </row>
    <row r="228" spans="1:29" s="1" customFormat="1" ht="15.95" customHeight="1" x14ac:dyDescent="0.2">
      <c r="B228" s="53" t="s">
        <v>5</v>
      </c>
      <c r="C228" s="51">
        <f t="shared" ref="C228:J228" si="116">SUM(C227)</f>
        <v>8</v>
      </c>
      <c r="D228" s="51">
        <f t="shared" si="116"/>
        <v>6</v>
      </c>
      <c r="E228" s="51">
        <f t="shared" si="116"/>
        <v>7</v>
      </c>
      <c r="F228" s="51">
        <f t="shared" si="116"/>
        <v>8</v>
      </c>
      <c r="G228" s="51">
        <f t="shared" si="116"/>
        <v>6</v>
      </c>
      <c r="H228" s="51">
        <f t="shared" si="116"/>
        <v>3</v>
      </c>
      <c r="I228" s="51">
        <f t="shared" si="116"/>
        <v>3</v>
      </c>
      <c r="J228" s="51">
        <f t="shared" si="116"/>
        <v>9</v>
      </c>
      <c r="K228" s="51"/>
      <c r="L228" s="51"/>
      <c r="M228" s="53">
        <f>SUM(C228:L228)</f>
        <v>50</v>
      </c>
      <c r="R228" s="53" t="s">
        <v>5</v>
      </c>
      <c r="S228" s="51">
        <f t="shared" ref="S228:Z228" si="117">SUM(S227)</f>
        <v>11</v>
      </c>
      <c r="T228" s="51">
        <f t="shared" si="117"/>
        <v>9</v>
      </c>
      <c r="U228" s="51">
        <f t="shared" si="117"/>
        <v>16</v>
      </c>
      <c r="V228" s="51">
        <f t="shared" si="117"/>
        <v>5</v>
      </c>
      <c r="W228" s="51">
        <f t="shared" si="117"/>
        <v>6</v>
      </c>
      <c r="X228" s="51">
        <f t="shared" si="117"/>
        <v>0</v>
      </c>
      <c r="Y228" s="51">
        <f t="shared" si="117"/>
        <v>1</v>
      </c>
      <c r="Z228" s="51">
        <f t="shared" si="117"/>
        <v>1</v>
      </c>
      <c r="AA228" s="51"/>
      <c r="AB228" s="51"/>
      <c r="AC228" s="53">
        <f>SUM(S228:AB228)</f>
        <v>49</v>
      </c>
    </row>
    <row r="229" spans="1:29" s="1" customFormat="1" ht="27.75" customHeight="1" x14ac:dyDescent="0.2">
      <c r="B229" s="53" t="s">
        <v>242</v>
      </c>
      <c r="C229" s="51">
        <f>C228*C206</f>
        <v>32</v>
      </c>
      <c r="D229" s="51">
        <f t="shared" ref="D229:J229" si="118">D228*D206</f>
        <v>21</v>
      </c>
      <c r="E229" s="51">
        <f t="shared" si="118"/>
        <v>21</v>
      </c>
      <c r="F229" s="51">
        <f t="shared" si="118"/>
        <v>20</v>
      </c>
      <c r="G229" s="51">
        <f t="shared" si="118"/>
        <v>12</v>
      </c>
      <c r="H229" s="51">
        <f t="shared" si="118"/>
        <v>4.5</v>
      </c>
      <c r="I229" s="51">
        <f t="shared" si="118"/>
        <v>3</v>
      </c>
      <c r="J229" s="51">
        <f t="shared" si="118"/>
        <v>0</v>
      </c>
      <c r="K229" s="51"/>
      <c r="L229" s="51"/>
      <c r="M229" s="53">
        <f>SUM(C229:L229)</f>
        <v>113.5</v>
      </c>
      <c r="R229" s="53" t="s">
        <v>242</v>
      </c>
      <c r="S229" s="51">
        <f>S228*S206</f>
        <v>44</v>
      </c>
      <c r="T229" s="51">
        <f t="shared" ref="T229:Z229" si="119">T228*T206</f>
        <v>31.5</v>
      </c>
      <c r="U229" s="51">
        <f t="shared" si="119"/>
        <v>48</v>
      </c>
      <c r="V229" s="51">
        <f t="shared" si="119"/>
        <v>12.5</v>
      </c>
      <c r="W229" s="51">
        <f t="shared" si="119"/>
        <v>12</v>
      </c>
      <c r="X229" s="51">
        <f t="shared" si="119"/>
        <v>0</v>
      </c>
      <c r="Y229" s="51">
        <f t="shared" si="119"/>
        <v>1</v>
      </c>
      <c r="Z229" s="51">
        <f t="shared" si="119"/>
        <v>0</v>
      </c>
      <c r="AA229" s="51"/>
      <c r="AB229" s="51"/>
      <c r="AC229" s="53">
        <f>SUM(S229:AB229)</f>
        <v>149</v>
      </c>
    </row>
    <row r="230" spans="1:29" s="1" customFormat="1" ht="15.95" customHeight="1" x14ac:dyDescent="0.2">
      <c r="B230" s="53" t="s">
        <v>26</v>
      </c>
      <c r="C230" s="51">
        <f>M229/M228</f>
        <v>2.27</v>
      </c>
      <c r="D230" s="51"/>
      <c r="E230" s="51"/>
      <c r="F230" s="51"/>
      <c r="G230" s="51"/>
      <c r="H230" s="51"/>
      <c r="I230" s="51"/>
      <c r="J230" s="51"/>
      <c r="K230" s="51"/>
      <c r="L230" s="51"/>
      <c r="M230" s="53"/>
      <c r="R230" s="53" t="s">
        <v>26</v>
      </c>
      <c r="S230" s="150">
        <f>AC229/AC228</f>
        <v>3.0408163265306123</v>
      </c>
      <c r="T230" s="51"/>
      <c r="U230" s="51"/>
      <c r="V230" s="51"/>
      <c r="W230" s="51"/>
      <c r="X230" s="51"/>
      <c r="Y230" s="51"/>
      <c r="Z230" s="51"/>
      <c r="AA230" s="51"/>
      <c r="AB230" s="51"/>
      <c r="AC230" s="53"/>
    </row>
    <row r="231" spans="1:29" s="1" customFormat="1" ht="15.95" customHeight="1" x14ac:dyDescent="0.2">
      <c r="B231" s="53" t="s">
        <v>28</v>
      </c>
      <c r="C231" s="51">
        <f>(C228*100)/M228</f>
        <v>16</v>
      </c>
      <c r="D231" s="51">
        <f>(D228*100)/M228</f>
        <v>12</v>
      </c>
      <c r="E231" s="51">
        <f>(E228*100)/M228</f>
        <v>14</v>
      </c>
      <c r="F231" s="51">
        <f>(F228*100)/M228</f>
        <v>16</v>
      </c>
      <c r="G231" s="51">
        <f>(G228*100)/M228</f>
        <v>12</v>
      </c>
      <c r="H231" s="51">
        <f>(H228*100)/M228</f>
        <v>6</v>
      </c>
      <c r="I231" s="51">
        <f>(I228*100)/M228</f>
        <v>6</v>
      </c>
      <c r="J231" s="51">
        <f>(J228*100)/M228</f>
        <v>18</v>
      </c>
      <c r="K231" s="51"/>
      <c r="L231" s="51"/>
      <c r="M231" s="53">
        <f>SUM(C231:L231)</f>
        <v>100</v>
      </c>
      <c r="R231" s="53" t="s">
        <v>28</v>
      </c>
      <c r="S231" s="51">
        <f>(S228*100)/AC228</f>
        <v>22.448979591836736</v>
      </c>
      <c r="T231" s="150">
        <f>(T228*100)/AC228</f>
        <v>18.367346938775512</v>
      </c>
      <c r="U231" s="150">
        <f>(U228*100)/AC228</f>
        <v>32.653061224489797</v>
      </c>
      <c r="V231" s="150">
        <f>(V228*100)/AC228</f>
        <v>10.204081632653061</v>
      </c>
      <c r="W231" s="150">
        <f>(W228*100)/AC228</f>
        <v>12.244897959183673</v>
      </c>
      <c r="X231" s="150">
        <f>(X228*100)/AC228</f>
        <v>0</v>
      </c>
      <c r="Y231" s="150">
        <f>(Y228*100)/AC228</f>
        <v>2.0408163265306123</v>
      </c>
      <c r="Z231" s="150">
        <f>(Z228*100)/AC228</f>
        <v>2.0408163265306123</v>
      </c>
      <c r="AA231" s="51"/>
      <c r="AB231" s="51"/>
      <c r="AC231" s="53">
        <f>SUM(S231:AB231)</f>
        <v>100.00000000000001</v>
      </c>
    </row>
    <row r="232" spans="1:29" ht="15.95" customHeight="1" x14ac:dyDescent="0.45">
      <c r="A232" s="1"/>
      <c r="B232" s="50" t="s">
        <v>127</v>
      </c>
      <c r="C232" s="51">
        <v>8</v>
      </c>
      <c r="D232" s="51">
        <v>7</v>
      </c>
      <c r="E232" s="51">
        <v>12</v>
      </c>
      <c r="F232" s="51">
        <v>6</v>
      </c>
      <c r="G232" s="51">
        <v>15</v>
      </c>
      <c r="H232" s="51">
        <v>6</v>
      </c>
      <c r="I232" s="51">
        <v>8</v>
      </c>
      <c r="J232" s="51">
        <v>2</v>
      </c>
      <c r="K232" s="51"/>
      <c r="L232" s="51"/>
      <c r="M232" s="53">
        <f>SUM(C232:L232)</f>
        <v>64</v>
      </c>
      <c r="R232" s="53" t="s">
        <v>263</v>
      </c>
      <c r="S232" s="61">
        <v>4</v>
      </c>
      <c r="T232" s="61">
        <v>10</v>
      </c>
      <c r="U232" s="61">
        <v>25</v>
      </c>
      <c r="V232" s="61">
        <v>6</v>
      </c>
      <c r="W232" s="61">
        <v>4</v>
      </c>
      <c r="X232" s="61">
        <v>6</v>
      </c>
      <c r="Y232" s="61">
        <v>3</v>
      </c>
      <c r="Z232" s="61">
        <v>5</v>
      </c>
      <c r="AA232" s="51"/>
      <c r="AB232" s="51"/>
      <c r="AC232" s="53">
        <f>SUM(S232:AB232)</f>
        <v>63</v>
      </c>
    </row>
    <row r="233" spans="1:29" s="1" customFormat="1" ht="15.95" customHeight="1" x14ac:dyDescent="0.2">
      <c r="B233" s="53" t="s">
        <v>5</v>
      </c>
      <c r="C233" s="51">
        <f t="shared" ref="C233:J233" si="120">SUM(C232)</f>
        <v>8</v>
      </c>
      <c r="D233" s="51">
        <f t="shared" si="120"/>
        <v>7</v>
      </c>
      <c r="E233" s="51">
        <f t="shared" si="120"/>
        <v>12</v>
      </c>
      <c r="F233" s="51">
        <f t="shared" si="120"/>
        <v>6</v>
      </c>
      <c r="G233" s="51">
        <f t="shared" si="120"/>
        <v>15</v>
      </c>
      <c r="H233" s="51">
        <f t="shared" si="120"/>
        <v>6</v>
      </c>
      <c r="I233" s="51">
        <f t="shared" si="120"/>
        <v>8</v>
      </c>
      <c r="J233" s="51">
        <f t="shared" si="120"/>
        <v>2</v>
      </c>
      <c r="K233" s="51"/>
      <c r="L233" s="51"/>
      <c r="M233" s="53">
        <f>SUM(C233:L233)</f>
        <v>64</v>
      </c>
      <c r="R233" s="53" t="s">
        <v>5</v>
      </c>
      <c r="S233" s="51">
        <f t="shared" ref="S233:Z233" si="121">SUM(S232)</f>
        <v>4</v>
      </c>
      <c r="T233" s="51">
        <f t="shared" si="121"/>
        <v>10</v>
      </c>
      <c r="U233" s="51">
        <f t="shared" si="121"/>
        <v>25</v>
      </c>
      <c r="V233" s="51">
        <f t="shared" si="121"/>
        <v>6</v>
      </c>
      <c r="W233" s="51">
        <f t="shared" si="121"/>
        <v>4</v>
      </c>
      <c r="X233" s="51">
        <f t="shared" si="121"/>
        <v>6</v>
      </c>
      <c r="Y233" s="51">
        <f t="shared" si="121"/>
        <v>3</v>
      </c>
      <c r="Z233" s="51">
        <f t="shared" si="121"/>
        <v>5</v>
      </c>
      <c r="AA233" s="51"/>
      <c r="AB233" s="51"/>
      <c r="AC233" s="53">
        <f>SUM(S233:AB233)</f>
        <v>63</v>
      </c>
    </row>
    <row r="234" spans="1:29" s="1" customFormat="1" ht="27" customHeight="1" x14ac:dyDescent="0.2">
      <c r="B234" s="53" t="s">
        <v>242</v>
      </c>
      <c r="C234" s="51">
        <f>C233*C206</f>
        <v>32</v>
      </c>
      <c r="D234" s="51">
        <f t="shared" ref="D234:J234" si="122">D233*D206</f>
        <v>24.5</v>
      </c>
      <c r="E234" s="51">
        <f t="shared" si="122"/>
        <v>36</v>
      </c>
      <c r="F234" s="51">
        <f t="shared" si="122"/>
        <v>15</v>
      </c>
      <c r="G234" s="51">
        <f t="shared" si="122"/>
        <v>30</v>
      </c>
      <c r="H234" s="51">
        <f t="shared" si="122"/>
        <v>9</v>
      </c>
      <c r="I234" s="51">
        <f t="shared" si="122"/>
        <v>8</v>
      </c>
      <c r="J234" s="51">
        <f t="shared" si="122"/>
        <v>0</v>
      </c>
      <c r="K234" s="51"/>
      <c r="L234" s="51"/>
      <c r="M234" s="53">
        <f>SUM(C234:L234)</f>
        <v>154.5</v>
      </c>
      <c r="R234" s="53" t="s">
        <v>242</v>
      </c>
      <c r="S234" s="51">
        <f>S233*S206</f>
        <v>16</v>
      </c>
      <c r="T234" s="51">
        <f t="shared" ref="T234:Z234" si="123">T233*T206</f>
        <v>35</v>
      </c>
      <c r="U234" s="51">
        <f t="shared" si="123"/>
        <v>75</v>
      </c>
      <c r="V234" s="51">
        <f t="shared" si="123"/>
        <v>15</v>
      </c>
      <c r="W234" s="51">
        <f t="shared" si="123"/>
        <v>8</v>
      </c>
      <c r="X234" s="51">
        <f t="shared" si="123"/>
        <v>9</v>
      </c>
      <c r="Y234" s="51">
        <f t="shared" si="123"/>
        <v>3</v>
      </c>
      <c r="Z234" s="51">
        <f t="shared" si="123"/>
        <v>0</v>
      </c>
      <c r="AA234" s="51"/>
      <c r="AB234" s="51"/>
      <c r="AC234" s="53">
        <f>SUM(S234:AB234)</f>
        <v>161</v>
      </c>
    </row>
    <row r="235" spans="1:29" s="1" customFormat="1" ht="15.95" customHeight="1" x14ac:dyDescent="0.2">
      <c r="B235" s="53" t="s">
        <v>26</v>
      </c>
      <c r="C235" s="51">
        <f>M234/M233</f>
        <v>2.4140625</v>
      </c>
      <c r="D235" s="51"/>
      <c r="E235" s="51"/>
      <c r="F235" s="51"/>
      <c r="G235" s="51"/>
      <c r="H235" s="51"/>
      <c r="I235" s="51"/>
      <c r="J235" s="51"/>
      <c r="K235" s="51"/>
      <c r="L235" s="51"/>
      <c r="M235" s="53"/>
      <c r="R235" s="53" t="s">
        <v>26</v>
      </c>
      <c r="S235" s="150">
        <f>AC234/AC233</f>
        <v>2.5555555555555554</v>
      </c>
      <c r="T235" s="51"/>
      <c r="U235" s="51"/>
      <c r="V235" s="51"/>
      <c r="W235" s="51"/>
      <c r="X235" s="51"/>
      <c r="Y235" s="51"/>
      <c r="Z235" s="51"/>
      <c r="AA235" s="51"/>
      <c r="AB235" s="51"/>
      <c r="AC235" s="53"/>
    </row>
    <row r="236" spans="1:29" s="1" customFormat="1" ht="15.95" customHeight="1" x14ac:dyDescent="0.2">
      <c r="B236" s="53" t="s">
        <v>28</v>
      </c>
      <c r="C236" s="51">
        <f>(C233*100)/M233</f>
        <v>12.5</v>
      </c>
      <c r="D236" s="51">
        <f>(D233*100)/M233</f>
        <v>10.9375</v>
      </c>
      <c r="E236" s="51">
        <f>(E233*100)/M233</f>
        <v>18.75</v>
      </c>
      <c r="F236" s="51">
        <f>(F233*100)/M233</f>
        <v>9.375</v>
      </c>
      <c r="G236" s="51">
        <f>(G233*100)/M233</f>
        <v>23.4375</v>
      </c>
      <c r="H236" s="51">
        <f>(H233*100)/M233</f>
        <v>9.375</v>
      </c>
      <c r="I236" s="51">
        <f>(I233*100)/M233</f>
        <v>12.5</v>
      </c>
      <c r="J236" s="51">
        <f>(J233*100)/M233</f>
        <v>3.125</v>
      </c>
      <c r="K236" s="51"/>
      <c r="L236" s="51"/>
      <c r="M236" s="53">
        <f>SUM(C236:L236)</f>
        <v>100</v>
      </c>
      <c r="R236" s="53" t="s">
        <v>28</v>
      </c>
      <c r="S236" s="150">
        <f>(S233*100)/AC233</f>
        <v>6.3492063492063489</v>
      </c>
      <c r="T236" s="150">
        <f>(T233*100)/AC233</f>
        <v>15.873015873015873</v>
      </c>
      <c r="U236" s="150">
        <f>(U233*100)/AC233</f>
        <v>39.682539682539684</v>
      </c>
      <c r="V236" s="150">
        <f>(V233*100)/AC233</f>
        <v>9.5238095238095237</v>
      </c>
      <c r="W236" s="150">
        <f>(W233*100)/AC233</f>
        <v>6.3492063492063489</v>
      </c>
      <c r="X236" s="150">
        <f>(X233*100)/AC233</f>
        <v>9.5238095238095237</v>
      </c>
      <c r="Y236" s="150">
        <f>(Y233*100)/AC233</f>
        <v>4.7619047619047619</v>
      </c>
      <c r="Z236" s="150">
        <f>(Z233*100)/AC233</f>
        <v>7.9365079365079367</v>
      </c>
      <c r="AA236" s="51"/>
      <c r="AB236" s="51"/>
      <c r="AC236" s="53">
        <f>SUM(S236:AB236)</f>
        <v>100</v>
      </c>
    </row>
    <row r="237" spans="1:29" ht="15.95" customHeight="1" x14ac:dyDescent="0.45">
      <c r="A237" s="1"/>
      <c r="B237" s="50" t="s">
        <v>129</v>
      </c>
      <c r="C237" s="51">
        <v>25</v>
      </c>
      <c r="D237" s="51">
        <v>16</v>
      </c>
      <c r="E237" s="51">
        <v>15</v>
      </c>
      <c r="F237" s="51">
        <v>7</v>
      </c>
      <c r="G237" s="51">
        <v>1</v>
      </c>
      <c r="H237" s="51">
        <v>4</v>
      </c>
      <c r="I237" s="51">
        <v>3</v>
      </c>
      <c r="J237" s="51"/>
      <c r="K237" s="51"/>
      <c r="L237" s="51"/>
      <c r="M237" s="53">
        <f>SUM(C237:L237)</f>
        <v>71</v>
      </c>
      <c r="R237" s="53" t="s">
        <v>128</v>
      </c>
      <c r="S237" s="61">
        <v>31</v>
      </c>
      <c r="T237" s="61">
        <v>20</v>
      </c>
      <c r="U237" s="61">
        <v>16</v>
      </c>
      <c r="V237" s="61">
        <v>1</v>
      </c>
      <c r="W237" s="61">
        <v>1</v>
      </c>
      <c r="X237" s="61">
        <v>0</v>
      </c>
      <c r="Y237" s="61">
        <v>0</v>
      </c>
      <c r="Z237" s="61">
        <v>1</v>
      </c>
      <c r="AA237" s="51"/>
      <c r="AB237" s="51"/>
      <c r="AC237" s="53">
        <f>SUM(S237:AB237)</f>
        <v>70</v>
      </c>
    </row>
    <row r="238" spans="1:29" ht="15.95" customHeight="1" x14ac:dyDescent="0.2">
      <c r="A238" s="1"/>
      <c r="B238" s="53" t="s">
        <v>5</v>
      </c>
      <c r="C238" s="51">
        <f t="shared" ref="C238:I238" si="124">SUM(C237)</f>
        <v>25</v>
      </c>
      <c r="D238" s="51">
        <f t="shared" si="124"/>
        <v>16</v>
      </c>
      <c r="E238" s="51">
        <f t="shared" si="124"/>
        <v>15</v>
      </c>
      <c r="F238" s="51">
        <f t="shared" si="124"/>
        <v>7</v>
      </c>
      <c r="G238" s="51">
        <f t="shared" si="124"/>
        <v>1</v>
      </c>
      <c r="H238" s="51">
        <f t="shared" si="124"/>
        <v>4</v>
      </c>
      <c r="I238" s="51">
        <f t="shared" si="124"/>
        <v>3</v>
      </c>
      <c r="J238" s="51"/>
      <c r="K238" s="51"/>
      <c r="L238" s="51"/>
      <c r="M238" s="53">
        <f>SUM(C238:L238)</f>
        <v>71</v>
      </c>
      <c r="R238" s="53" t="s">
        <v>5</v>
      </c>
      <c r="S238" s="51">
        <f t="shared" ref="S238:Z238" si="125">SUM(S237)</f>
        <v>31</v>
      </c>
      <c r="T238" s="51">
        <f t="shared" si="125"/>
        <v>20</v>
      </c>
      <c r="U238" s="51">
        <f t="shared" si="125"/>
        <v>16</v>
      </c>
      <c r="V238" s="51">
        <f t="shared" si="125"/>
        <v>1</v>
      </c>
      <c r="W238" s="51">
        <f t="shared" si="125"/>
        <v>1</v>
      </c>
      <c r="X238" s="51">
        <f t="shared" si="125"/>
        <v>0</v>
      </c>
      <c r="Y238" s="51">
        <f t="shared" si="125"/>
        <v>0</v>
      </c>
      <c r="Z238" s="51">
        <f t="shared" si="125"/>
        <v>1</v>
      </c>
      <c r="AA238" s="51"/>
      <c r="AB238" s="51"/>
      <c r="AC238" s="53">
        <f>SUM(S238:AB238)</f>
        <v>70</v>
      </c>
    </row>
    <row r="239" spans="1:29" ht="29.25" customHeight="1" x14ac:dyDescent="0.2">
      <c r="A239" s="1"/>
      <c r="B239" s="53" t="s">
        <v>242</v>
      </c>
      <c r="C239" s="51">
        <f>C238*C206</f>
        <v>100</v>
      </c>
      <c r="D239" s="51">
        <f t="shared" ref="D239:I239" si="126">D238*D206</f>
        <v>56</v>
      </c>
      <c r="E239" s="51">
        <f t="shared" si="126"/>
        <v>45</v>
      </c>
      <c r="F239" s="51">
        <f t="shared" si="126"/>
        <v>17.5</v>
      </c>
      <c r="G239" s="51">
        <f t="shared" si="126"/>
        <v>2</v>
      </c>
      <c r="H239" s="51">
        <f t="shared" si="126"/>
        <v>6</v>
      </c>
      <c r="I239" s="51">
        <f t="shared" si="126"/>
        <v>3</v>
      </c>
      <c r="J239" s="51"/>
      <c r="K239" s="51"/>
      <c r="L239" s="51"/>
      <c r="M239" s="53">
        <f>SUM(C239:L239)</f>
        <v>229.5</v>
      </c>
      <c r="R239" s="53" t="s">
        <v>242</v>
      </c>
      <c r="S239" s="51">
        <f>S238*S206</f>
        <v>124</v>
      </c>
      <c r="T239" s="51">
        <f t="shared" ref="T239:Z239" si="127">T238*T206</f>
        <v>70</v>
      </c>
      <c r="U239" s="51">
        <f t="shared" si="127"/>
        <v>48</v>
      </c>
      <c r="V239" s="51">
        <f t="shared" si="127"/>
        <v>2.5</v>
      </c>
      <c r="W239" s="51">
        <f t="shared" si="127"/>
        <v>2</v>
      </c>
      <c r="X239" s="51">
        <f t="shared" si="127"/>
        <v>0</v>
      </c>
      <c r="Y239" s="51">
        <f t="shared" si="127"/>
        <v>0</v>
      </c>
      <c r="Z239" s="51">
        <f t="shared" si="127"/>
        <v>0</v>
      </c>
      <c r="AA239" s="51"/>
      <c r="AB239" s="51"/>
      <c r="AC239" s="53">
        <f>SUM(S239:AB239)</f>
        <v>246.5</v>
      </c>
    </row>
    <row r="240" spans="1:29" ht="15.95" customHeight="1" x14ac:dyDescent="0.2">
      <c r="A240" s="1"/>
      <c r="B240" s="53" t="s">
        <v>26</v>
      </c>
      <c r="C240" s="51">
        <f>M239/M238</f>
        <v>3.232394366197183</v>
      </c>
      <c r="D240" s="51"/>
      <c r="E240" s="51"/>
      <c r="F240" s="51"/>
      <c r="G240" s="51"/>
      <c r="H240" s="51"/>
      <c r="I240" s="51"/>
      <c r="J240" s="51"/>
      <c r="K240" s="51"/>
      <c r="L240" s="51"/>
      <c r="M240" s="53"/>
      <c r="R240" s="53" t="s">
        <v>26</v>
      </c>
      <c r="S240" s="150">
        <f>AC239/AC238</f>
        <v>3.5214285714285714</v>
      </c>
      <c r="T240" s="51"/>
      <c r="U240" s="51"/>
      <c r="V240" s="51"/>
      <c r="W240" s="51"/>
      <c r="X240" s="51"/>
      <c r="Y240" s="51"/>
      <c r="Z240" s="51"/>
      <c r="AA240" s="51"/>
      <c r="AB240" s="51"/>
      <c r="AC240" s="53"/>
    </row>
    <row r="241" spans="1:29" ht="15.95" customHeight="1" x14ac:dyDescent="0.2">
      <c r="A241" s="1"/>
      <c r="B241" s="53" t="s">
        <v>28</v>
      </c>
      <c r="C241" s="53">
        <f>(C238*100)/M238</f>
        <v>35.2112676056338</v>
      </c>
      <c r="D241" s="53">
        <f>(D238*100)/M238</f>
        <v>22.535211267605632</v>
      </c>
      <c r="E241" s="53">
        <f>(E238*100)/M238</f>
        <v>21.12676056338028</v>
      </c>
      <c r="F241" s="53">
        <f>(F238*100)/M238</f>
        <v>9.8591549295774641</v>
      </c>
      <c r="G241" s="53">
        <f>(G238*100)/M238</f>
        <v>1.408450704225352</v>
      </c>
      <c r="H241" s="53">
        <f>(H238*100)/M238</f>
        <v>5.6338028169014081</v>
      </c>
      <c r="I241" s="53">
        <f>(I238*100)/M238</f>
        <v>4.225352112676056</v>
      </c>
      <c r="J241" s="53"/>
      <c r="K241" s="53"/>
      <c r="L241" s="53"/>
      <c r="M241" s="53">
        <f>SUM(C241:L241)</f>
        <v>100</v>
      </c>
      <c r="R241" s="53" t="s">
        <v>28</v>
      </c>
      <c r="S241" s="53">
        <f>(S238*100)/AC238</f>
        <v>44.285714285714285</v>
      </c>
      <c r="T241" s="80">
        <f>(T238*100)/AC238</f>
        <v>28.571428571428573</v>
      </c>
      <c r="U241" s="80">
        <f>(U238*100)/AC238</f>
        <v>22.857142857142858</v>
      </c>
      <c r="V241" s="80">
        <f>(V238*100)/AC238</f>
        <v>1.4285714285714286</v>
      </c>
      <c r="W241" s="80">
        <f>(W238*100)/AC238</f>
        <v>1.4285714285714286</v>
      </c>
      <c r="X241" s="80">
        <f>(X238*100)/AC238</f>
        <v>0</v>
      </c>
      <c r="Y241" s="80">
        <f>(Y238*100)/AC238</f>
        <v>0</v>
      </c>
      <c r="Z241" s="80">
        <f>(Z238*100)/AC238</f>
        <v>1.4285714285714286</v>
      </c>
      <c r="AA241" s="53"/>
      <c r="AB241" s="53"/>
      <c r="AC241" s="147">
        <f>SUM(S241:AB241)</f>
        <v>100.00000000000001</v>
      </c>
    </row>
    <row r="242" spans="1:29" s="1" customFormat="1" ht="15.95" customHeight="1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</row>
    <row r="243" spans="1:29" s="1" customFormat="1" ht="15.95" customHeight="1" x14ac:dyDescent="0.2">
      <c r="B243" s="6" t="s">
        <v>230</v>
      </c>
      <c r="C243" s="5"/>
      <c r="D243" s="5"/>
      <c r="E243" s="5"/>
      <c r="F243" s="78"/>
      <c r="G243" s="78"/>
      <c r="H243" s="78"/>
      <c r="I243" s="78"/>
      <c r="J243" s="78"/>
      <c r="K243" s="78"/>
      <c r="L243" s="78"/>
      <c r="M243" s="78"/>
      <c r="R243" s="6" t="s">
        <v>272</v>
      </c>
      <c r="S243" s="5"/>
      <c r="T243" s="5"/>
      <c r="U243" s="5"/>
      <c r="V243" s="78"/>
      <c r="W243" s="78"/>
      <c r="X243" s="78"/>
      <c r="Y243" s="78"/>
      <c r="Z243" s="78"/>
      <c r="AA243" s="78"/>
      <c r="AB243" s="78"/>
      <c r="AC243" s="78"/>
    </row>
    <row r="244" spans="1:29" s="1" customFormat="1" ht="15.95" customHeight="1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</row>
    <row r="245" spans="1:29" s="1" customFormat="1" ht="15.95" customHeight="1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</row>
    <row r="246" spans="1:29" s="1" customFormat="1" ht="15.95" customHeight="1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</row>
    <row r="247" spans="1:29" s="1" customFormat="1" ht="15.95" customHeight="1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</row>
    <row r="248" spans="1:29" ht="15.95" customHeight="1" x14ac:dyDescent="0.2">
      <c r="A248" s="1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</row>
    <row r="249" spans="1:29" ht="18.75" x14ac:dyDescent="0.2">
      <c r="A249" s="1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</row>
    <row r="250" spans="1:29" ht="18.75" customHeight="1" x14ac:dyDescent="0.2">
      <c r="A250" s="9"/>
      <c r="B250" s="706" t="s">
        <v>214</v>
      </c>
      <c r="C250" s="706"/>
      <c r="D250" s="706"/>
      <c r="E250" s="706"/>
      <c r="F250" s="706"/>
      <c r="G250" s="706"/>
      <c r="H250" s="706"/>
      <c r="I250" s="706"/>
      <c r="J250" s="706"/>
      <c r="K250" s="706"/>
      <c r="L250" s="706"/>
      <c r="M250" s="706"/>
      <c r="R250" s="706" t="s">
        <v>214</v>
      </c>
      <c r="S250" s="706"/>
      <c r="T250" s="706"/>
      <c r="U250" s="706"/>
      <c r="V250" s="706"/>
      <c r="W250" s="706"/>
      <c r="X250" s="706"/>
      <c r="Y250" s="706"/>
      <c r="Z250" s="706"/>
      <c r="AA250" s="706"/>
      <c r="AB250" s="706"/>
      <c r="AC250" s="706"/>
    </row>
    <row r="251" spans="1:29" ht="18.75" customHeight="1" thickBot="1" x14ac:dyDescent="0.25">
      <c r="A251" s="9"/>
      <c r="B251" s="712" t="s">
        <v>211</v>
      </c>
      <c r="C251" s="712"/>
      <c r="D251" s="712"/>
      <c r="E251" s="712"/>
      <c r="F251" s="712"/>
      <c r="G251" s="712"/>
      <c r="H251" s="712"/>
      <c r="I251" s="712"/>
      <c r="J251" s="712"/>
      <c r="K251" s="712"/>
      <c r="L251" s="712"/>
      <c r="M251" s="712"/>
      <c r="R251" s="712" t="s">
        <v>256</v>
      </c>
      <c r="S251" s="712"/>
      <c r="T251" s="712"/>
      <c r="U251" s="712"/>
      <c r="V251" s="712"/>
      <c r="W251" s="712"/>
      <c r="X251" s="712"/>
      <c r="Y251" s="712"/>
      <c r="Z251" s="712"/>
      <c r="AA251" s="712"/>
      <c r="AB251" s="712"/>
      <c r="AC251" s="712"/>
    </row>
    <row r="252" spans="1:29" ht="19.5" customHeight="1" x14ac:dyDescent="0.2">
      <c r="A252" s="9"/>
      <c r="B252" s="707" t="s">
        <v>1</v>
      </c>
      <c r="C252" s="709" t="s">
        <v>2</v>
      </c>
      <c r="D252" s="710"/>
      <c r="E252" s="710"/>
      <c r="F252" s="710"/>
      <c r="G252" s="710"/>
      <c r="H252" s="710"/>
      <c r="I252" s="710"/>
      <c r="J252" s="710"/>
      <c r="K252" s="710"/>
      <c r="L252" s="710"/>
      <c r="M252" s="711"/>
      <c r="R252" s="707" t="s">
        <v>1</v>
      </c>
      <c r="S252" s="709" t="s">
        <v>2</v>
      </c>
      <c r="T252" s="710"/>
      <c r="U252" s="710"/>
      <c r="V252" s="710"/>
      <c r="W252" s="710"/>
      <c r="X252" s="710"/>
      <c r="Y252" s="710"/>
      <c r="Z252" s="710"/>
      <c r="AA252" s="710"/>
      <c r="AB252" s="710"/>
      <c r="AC252" s="711"/>
    </row>
    <row r="253" spans="1:29" ht="20.25" customHeight="1" thickBot="1" x14ac:dyDescent="0.25">
      <c r="A253" s="9"/>
      <c r="B253" s="708"/>
      <c r="C253" s="12">
        <v>4</v>
      </c>
      <c r="D253" s="12">
        <v>3.5</v>
      </c>
      <c r="E253" s="12">
        <v>3</v>
      </c>
      <c r="F253" s="12">
        <v>2.5</v>
      </c>
      <c r="G253" s="12">
        <v>2</v>
      </c>
      <c r="H253" s="12">
        <v>1.5</v>
      </c>
      <c r="I253" s="12">
        <v>1</v>
      </c>
      <c r="J253" s="12">
        <v>0</v>
      </c>
      <c r="K253" s="12" t="s">
        <v>3</v>
      </c>
      <c r="L253" s="12" t="s">
        <v>4</v>
      </c>
      <c r="M253" s="49" t="s">
        <v>5</v>
      </c>
      <c r="R253" s="708"/>
      <c r="S253" s="12">
        <v>4</v>
      </c>
      <c r="T253" s="12">
        <v>3.5</v>
      </c>
      <c r="U253" s="12">
        <v>3</v>
      </c>
      <c r="V253" s="12">
        <v>2.5</v>
      </c>
      <c r="W253" s="12">
        <v>2</v>
      </c>
      <c r="X253" s="12">
        <v>1.5</v>
      </c>
      <c r="Y253" s="12">
        <v>1</v>
      </c>
      <c r="Z253" s="12">
        <v>0</v>
      </c>
      <c r="AA253" s="12" t="s">
        <v>3</v>
      </c>
      <c r="AB253" s="12" t="s">
        <v>4</v>
      </c>
      <c r="AC253" s="140" t="s">
        <v>5</v>
      </c>
    </row>
    <row r="254" spans="1:29" ht="15" customHeight="1" x14ac:dyDescent="0.45">
      <c r="A254" s="83"/>
      <c r="B254" s="50" t="s">
        <v>130</v>
      </c>
      <c r="C254" s="51">
        <v>4</v>
      </c>
      <c r="D254" s="51">
        <v>11</v>
      </c>
      <c r="E254" s="51">
        <v>7</v>
      </c>
      <c r="F254" s="51">
        <v>10</v>
      </c>
      <c r="G254" s="51">
        <v>6</v>
      </c>
      <c r="H254" s="51">
        <v>6</v>
      </c>
      <c r="I254" s="51">
        <v>13</v>
      </c>
      <c r="J254" s="51">
        <v>2</v>
      </c>
      <c r="K254" s="51"/>
      <c r="L254" s="51"/>
      <c r="M254" s="51">
        <f>SUM(C254:L254)</f>
        <v>59</v>
      </c>
      <c r="R254" s="53" t="s">
        <v>131</v>
      </c>
      <c r="S254" s="59">
        <v>7</v>
      </c>
      <c r="T254" s="59">
        <v>10</v>
      </c>
      <c r="U254" s="59">
        <v>21</v>
      </c>
      <c r="V254" s="59">
        <v>6</v>
      </c>
      <c r="W254" s="59">
        <v>7</v>
      </c>
      <c r="X254" s="59">
        <v>5</v>
      </c>
      <c r="Y254" s="59">
        <v>2</v>
      </c>
      <c r="Z254" s="59">
        <v>0</v>
      </c>
      <c r="AA254" s="51"/>
      <c r="AB254" s="51"/>
      <c r="AC254" s="51">
        <f>SUM(S254:AB254)</f>
        <v>58</v>
      </c>
    </row>
    <row r="255" spans="1:29" ht="15" customHeight="1" x14ac:dyDescent="0.45">
      <c r="A255" s="83"/>
      <c r="B255" s="50" t="s">
        <v>132</v>
      </c>
      <c r="C255" s="51">
        <v>12</v>
      </c>
      <c r="D255" s="51">
        <v>4</v>
      </c>
      <c r="E255" s="51">
        <v>5</v>
      </c>
      <c r="F255" s="51"/>
      <c r="G255" s="51"/>
      <c r="H255" s="51"/>
      <c r="I255" s="51"/>
      <c r="J255" s="51"/>
      <c r="K255" s="51"/>
      <c r="L255" s="51"/>
      <c r="M255" s="53">
        <f>SUM(C255:L255)</f>
        <v>21</v>
      </c>
      <c r="R255" s="53" t="s">
        <v>133</v>
      </c>
      <c r="S255" s="59">
        <v>4</v>
      </c>
      <c r="T255" s="59">
        <v>4</v>
      </c>
      <c r="U255" s="59">
        <v>9</v>
      </c>
      <c r="V255" s="59">
        <v>1</v>
      </c>
      <c r="W255" s="59">
        <v>2</v>
      </c>
      <c r="X255" s="59">
        <v>1</v>
      </c>
      <c r="Y255" s="59">
        <v>0</v>
      </c>
      <c r="Z255" s="59">
        <v>0</v>
      </c>
      <c r="AA255" s="51"/>
      <c r="AB255" s="51"/>
      <c r="AC255" s="53">
        <f>SUM(S255:AB255)</f>
        <v>21</v>
      </c>
    </row>
    <row r="256" spans="1:29" s="1" customFormat="1" ht="15" customHeight="1" x14ac:dyDescent="0.2">
      <c r="A256" s="83"/>
      <c r="B256" s="53" t="s">
        <v>5</v>
      </c>
      <c r="C256" s="51">
        <f t="shared" ref="C256:J256" si="128">SUM(C254:C255)</f>
        <v>16</v>
      </c>
      <c r="D256" s="51">
        <f t="shared" si="128"/>
        <v>15</v>
      </c>
      <c r="E256" s="51">
        <f t="shared" si="128"/>
        <v>12</v>
      </c>
      <c r="F256" s="51">
        <f t="shared" si="128"/>
        <v>10</v>
      </c>
      <c r="G256" s="51">
        <f t="shared" si="128"/>
        <v>6</v>
      </c>
      <c r="H256" s="51">
        <f t="shared" si="128"/>
        <v>6</v>
      </c>
      <c r="I256" s="51">
        <f t="shared" si="128"/>
        <v>13</v>
      </c>
      <c r="J256" s="51">
        <f t="shared" si="128"/>
        <v>2</v>
      </c>
      <c r="K256" s="51"/>
      <c r="L256" s="51"/>
      <c r="M256" s="53">
        <f>SUM(C256:L256)</f>
        <v>80</v>
      </c>
      <c r="R256" s="53" t="s">
        <v>5</v>
      </c>
      <c r="S256" s="51">
        <f t="shared" ref="S256:Z256" si="129">SUM(S254:S255)</f>
        <v>11</v>
      </c>
      <c r="T256" s="51">
        <f t="shared" si="129"/>
        <v>14</v>
      </c>
      <c r="U256" s="51">
        <f t="shared" si="129"/>
        <v>30</v>
      </c>
      <c r="V256" s="51">
        <f t="shared" si="129"/>
        <v>7</v>
      </c>
      <c r="W256" s="51">
        <f t="shared" si="129"/>
        <v>9</v>
      </c>
      <c r="X256" s="51">
        <f t="shared" si="129"/>
        <v>6</v>
      </c>
      <c r="Y256" s="51">
        <f t="shared" si="129"/>
        <v>2</v>
      </c>
      <c r="Z256" s="51">
        <f t="shared" si="129"/>
        <v>0</v>
      </c>
      <c r="AA256" s="51"/>
      <c r="AB256" s="51"/>
      <c r="AC256" s="53">
        <f>SUM(S256:AB256)</f>
        <v>79</v>
      </c>
    </row>
    <row r="257" spans="1:29" s="1" customFormat="1" ht="15" customHeight="1" x14ac:dyDescent="0.2">
      <c r="A257" s="83"/>
      <c r="B257" s="53" t="s">
        <v>242</v>
      </c>
      <c r="C257" s="51">
        <f>C256*C253</f>
        <v>64</v>
      </c>
      <c r="D257" s="51">
        <f t="shared" ref="D257:J257" si="130">D256*D253</f>
        <v>52.5</v>
      </c>
      <c r="E257" s="51">
        <f t="shared" si="130"/>
        <v>36</v>
      </c>
      <c r="F257" s="51">
        <f t="shared" si="130"/>
        <v>25</v>
      </c>
      <c r="G257" s="51">
        <f t="shared" si="130"/>
        <v>12</v>
      </c>
      <c r="H257" s="51">
        <f t="shared" si="130"/>
        <v>9</v>
      </c>
      <c r="I257" s="51">
        <f t="shared" si="130"/>
        <v>13</v>
      </c>
      <c r="J257" s="51">
        <f t="shared" si="130"/>
        <v>0</v>
      </c>
      <c r="K257" s="51"/>
      <c r="L257" s="51"/>
      <c r="M257" s="53">
        <f>SUM(C257:L257)</f>
        <v>211.5</v>
      </c>
      <c r="R257" s="53" t="s">
        <v>242</v>
      </c>
      <c r="S257" s="51">
        <f>S256*S253</f>
        <v>44</v>
      </c>
      <c r="T257" s="51">
        <f t="shared" ref="T257:Z257" si="131">T256*T253</f>
        <v>49</v>
      </c>
      <c r="U257" s="51">
        <f t="shared" si="131"/>
        <v>90</v>
      </c>
      <c r="V257" s="51">
        <f t="shared" si="131"/>
        <v>17.5</v>
      </c>
      <c r="W257" s="51">
        <f t="shared" si="131"/>
        <v>18</v>
      </c>
      <c r="X257" s="51">
        <f t="shared" si="131"/>
        <v>9</v>
      </c>
      <c r="Y257" s="51">
        <f t="shared" si="131"/>
        <v>2</v>
      </c>
      <c r="Z257" s="51">
        <f t="shared" si="131"/>
        <v>0</v>
      </c>
      <c r="AA257" s="51"/>
      <c r="AB257" s="51"/>
      <c r="AC257" s="53">
        <f>SUM(S257:AB257)</f>
        <v>229.5</v>
      </c>
    </row>
    <row r="258" spans="1:29" s="1" customFormat="1" ht="15" customHeight="1" x14ac:dyDescent="0.2">
      <c r="A258" s="83"/>
      <c r="B258" s="53" t="s">
        <v>26</v>
      </c>
      <c r="C258" s="51">
        <f>M257/M256</f>
        <v>2.6437499999999998</v>
      </c>
      <c r="D258" s="51"/>
      <c r="E258" s="51"/>
      <c r="F258" s="51"/>
      <c r="G258" s="51"/>
      <c r="H258" s="51"/>
      <c r="I258" s="51"/>
      <c r="J258" s="51"/>
      <c r="K258" s="51"/>
      <c r="L258" s="51"/>
      <c r="M258" s="53"/>
      <c r="R258" s="53" t="s">
        <v>26</v>
      </c>
      <c r="S258" s="150">
        <f>AC257/AC256</f>
        <v>2.9050632911392404</v>
      </c>
      <c r="T258" s="51"/>
      <c r="U258" s="51"/>
      <c r="V258" s="51"/>
      <c r="W258" s="51"/>
      <c r="X258" s="51"/>
      <c r="Y258" s="51"/>
      <c r="Z258" s="51"/>
      <c r="AA258" s="51"/>
      <c r="AB258" s="51"/>
      <c r="AC258" s="53"/>
    </row>
    <row r="259" spans="1:29" s="1" customFormat="1" ht="15" customHeight="1" x14ac:dyDescent="0.2">
      <c r="A259" s="83"/>
      <c r="B259" s="53" t="s">
        <v>28</v>
      </c>
      <c r="C259" s="51">
        <f>(C256*100)/M256</f>
        <v>20</v>
      </c>
      <c r="D259" s="51">
        <f>(D256*100)/M256</f>
        <v>18.75</v>
      </c>
      <c r="E259" s="51">
        <f>(E256*100)/M256</f>
        <v>15</v>
      </c>
      <c r="F259" s="51">
        <f>(F256*100)/M256</f>
        <v>12.5</v>
      </c>
      <c r="G259" s="51">
        <f>(G256*100)/M256</f>
        <v>7.5</v>
      </c>
      <c r="H259" s="51">
        <f>(H256*100)/M256</f>
        <v>7.5</v>
      </c>
      <c r="I259" s="51">
        <f>(I256*100)/M256</f>
        <v>16.25</v>
      </c>
      <c r="J259" s="51">
        <f>(J256*100)/M256</f>
        <v>2.5</v>
      </c>
      <c r="K259" s="51"/>
      <c r="L259" s="51"/>
      <c r="M259" s="53">
        <f>SUM(C259:L259)</f>
        <v>100</v>
      </c>
      <c r="R259" s="53" t="s">
        <v>28</v>
      </c>
      <c r="S259" s="51">
        <f>(S256*100)/AC256</f>
        <v>13.924050632911392</v>
      </c>
      <c r="T259" s="150">
        <f>(T256*100)/AC256</f>
        <v>17.721518987341771</v>
      </c>
      <c r="U259" s="150">
        <f>(U256*100)/AC256</f>
        <v>37.974683544303801</v>
      </c>
      <c r="V259" s="150">
        <f>(V256*100)/AC256</f>
        <v>8.8607594936708853</v>
      </c>
      <c r="W259" s="150">
        <f>(W256*100)/AC256</f>
        <v>11.39240506329114</v>
      </c>
      <c r="X259" s="150">
        <f>(X256*100)/AC256</f>
        <v>7.5949367088607591</v>
      </c>
      <c r="Y259" s="150">
        <f>(Y256*100)/AC256</f>
        <v>2.5316455696202533</v>
      </c>
      <c r="Z259" s="150">
        <f>(Z256*100)/AC256</f>
        <v>0</v>
      </c>
      <c r="AA259" s="51"/>
      <c r="AB259" s="51"/>
      <c r="AC259" s="53">
        <f>SUM(S259:AB259)</f>
        <v>100</v>
      </c>
    </row>
    <row r="260" spans="1:29" ht="15" customHeight="1" x14ac:dyDescent="0.45">
      <c r="A260" s="83"/>
      <c r="B260" s="52" t="s">
        <v>134</v>
      </c>
      <c r="C260" s="51">
        <v>2</v>
      </c>
      <c r="D260" s="51"/>
      <c r="E260" s="51">
        <v>10</v>
      </c>
      <c r="F260" s="51">
        <v>15</v>
      </c>
      <c r="G260" s="51">
        <v>24</v>
      </c>
      <c r="H260" s="51">
        <v>21</v>
      </c>
      <c r="I260" s="51">
        <v>2</v>
      </c>
      <c r="J260" s="51"/>
      <c r="K260" s="51"/>
      <c r="L260" s="51"/>
      <c r="M260" s="53">
        <f>SUM(C260:L260)</f>
        <v>74</v>
      </c>
      <c r="R260" s="53" t="s">
        <v>135</v>
      </c>
      <c r="S260" s="61">
        <v>3</v>
      </c>
      <c r="T260" s="61">
        <v>6</v>
      </c>
      <c r="U260" s="61">
        <v>19</v>
      </c>
      <c r="V260" s="61">
        <v>17</v>
      </c>
      <c r="W260" s="61">
        <v>27</v>
      </c>
      <c r="X260" s="61">
        <v>2</v>
      </c>
      <c r="Y260" s="61">
        <v>1</v>
      </c>
      <c r="Z260" s="61">
        <v>1</v>
      </c>
      <c r="AA260" s="51"/>
      <c r="AB260" s="51"/>
      <c r="AC260" s="53">
        <f>SUM(S260:AB260)</f>
        <v>76</v>
      </c>
    </row>
    <row r="261" spans="1:29" ht="15" customHeight="1" x14ac:dyDescent="0.45">
      <c r="A261" s="83"/>
      <c r="B261" s="50" t="s">
        <v>136</v>
      </c>
      <c r="C261" s="51">
        <v>1</v>
      </c>
      <c r="D261" s="51">
        <v>3</v>
      </c>
      <c r="E261" s="51">
        <v>5</v>
      </c>
      <c r="F261" s="51">
        <v>4</v>
      </c>
      <c r="G261" s="51">
        <v>4</v>
      </c>
      <c r="H261" s="51">
        <v>3</v>
      </c>
      <c r="I261" s="51">
        <v>3</v>
      </c>
      <c r="J261" s="51"/>
      <c r="K261" s="51"/>
      <c r="L261" s="51"/>
      <c r="M261" s="53">
        <f>SUM(C261:L261)</f>
        <v>23</v>
      </c>
      <c r="R261" s="53" t="s">
        <v>137</v>
      </c>
      <c r="S261" s="61">
        <v>6</v>
      </c>
      <c r="T261" s="61">
        <v>5</v>
      </c>
      <c r="U261" s="61">
        <v>7</v>
      </c>
      <c r="V261" s="61">
        <v>3</v>
      </c>
      <c r="W261" s="61">
        <v>0</v>
      </c>
      <c r="X261" s="61">
        <v>0</v>
      </c>
      <c r="Y261" s="61">
        <v>1</v>
      </c>
      <c r="Z261" s="61">
        <v>1</v>
      </c>
      <c r="AA261" s="51"/>
      <c r="AB261" s="51"/>
      <c r="AC261" s="53">
        <f>SUM(S261:AB261)</f>
        <v>23</v>
      </c>
    </row>
    <row r="262" spans="1:29" s="1" customFormat="1" ht="15" customHeight="1" x14ac:dyDescent="0.2">
      <c r="A262" s="83"/>
      <c r="B262" s="53" t="s">
        <v>5</v>
      </c>
      <c r="C262" s="51">
        <f t="shared" ref="C262:I262" si="132">SUM(C260:C261)</f>
        <v>3</v>
      </c>
      <c r="D262" s="51">
        <f t="shared" si="132"/>
        <v>3</v>
      </c>
      <c r="E262" s="51">
        <f t="shared" si="132"/>
        <v>15</v>
      </c>
      <c r="F262" s="51">
        <f t="shared" si="132"/>
        <v>19</v>
      </c>
      <c r="G262" s="51">
        <f t="shared" si="132"/>
        <v>28</v>
      </c>
      <c r="H262" s="51">
        <f t="shared" si="132"/>
        <v>24</v>
      </c>
      <c r="I262" s="51">
        <f t="shared" si="132"/>
        <v>5</v>
      </c>
      <c r="J262" s="51"/>
      <c r="K262" s="51"/>
      <c r="L262" s="51"/>
      <c r="M262" s="53">
        <f>SUM(C262:L262)</f>
        <v>97</v>
      </c>
      <c r="R262" s="53" t="s">
        <v>5</v>
      </c>
      <c r="S262" s="51">
        <f t="shared" ref="S262:Y262" si="133">SUM(S260:S261)</f>
        <v>9</v>
      </c>
      <c r="T262" s="51">
        <f t="shared" si="133"/>
        <v>11</v>
      </c>
      <c r="U262" s="51">
        <f t="shared" si="133"/>
        <v>26</v>
      </c>
      <c r="V262" s="51">
        <f t="shared" si="133"/>
        <v>20</v>
      </c>
      <c r="W262" s="51">
        <f t="shared" si="133"/>
        <v>27</v>
      </c>
      <c r="X262" s="51">
        <f t="shared" si="133"/>
        <v>2</v>
      </c>
      <c r="Y262" s="51">
        <f t="shared" si="133"/>
        <v>2</v>
      </c>
      <c r="Z262" s="51">
        <f>SUM(Z260:Z261)</f>
        <v>2</v>
      </c>
      <c r="AA262" s="51"/>
      <c r="AB262" s="51"/>
      <c r="AC262" s="53">
        <f>SUM(S262:AB262)</f>
        <v>99</v>
      </c>
    </row>
    <row r="263" spans="1:29" s="1" customFormat="1" ht="15" customHeight="1" x14ac:dyDescent="0.2">
      <c r="A263" s="83"/>
      <c r="B263" s="53" t="s">
        <v>242</v>
      </c>
      <c r="C263" s="51">
        <f>C262*C253</f>
        <v>12</v>
      </c>
      <c r="D263" s="51">
        <f t="shared" ref="D263:I263" si="134">D262*D253</f>
        <v>10.5</v>
      </c>
      <c r="E263" s="51">
        <f t="shared" si="134"/>
        <v>45</v>
      </c>
      <c r="F263" s="51">
        <f t="shared" si="134"/>
        <v>47.5</v>
      </c>
      <c r="G263" s="51">
        <f t="shared" si="134"/>
        <v>56</v>
      </c>
      <c r="H263" s="51">
        <f t="shared" si="134"/>
        <v>36</v>
      </c>
      <c r="I263" s="51">
        <f t="shared" si="134"/>
        <v>5</v>
      </c>
      <c r="J263" s="51"/>
      <c r="K263" s="51"/>
      <c r="L263" s="51"/>
      <c r="M263" s="53">
        <f>SUM(C263:L263)</f>
        <v>212</v>
      </c>
      <c r="R263" s="53" t="s">
        <v>242</v>
      </c>
      <c r="S263" s="51">
        <f>S262*S253</f>
        <v>36</v>
      </c>
      <c r="T263" s="51">
        <f t="shared" ref="T263:Z263" si="135">T262*T253</f>
        <v>38.5</v>
      </c>
      <c r="U263" s="51">
        <f t="shared" si="135"/>
        <v>78</v>
      </c>
      <c r="V263" s="51">
        <f t="shared" si="135"/>
        <v>50</v>
      </c>
      <c r="W263" s="51">
        <f t="shared" si="135"/>
        <v>54</v>
      </c>
      <c r="X263" s="51">
        <f t="shared" si="135"/>
        <v>3</v>
      </c>
      <c r="Y263" s="51">
        <f t="shared" si="135"/>
        <v>2</v>
      </c>
      <c r="Z263" s="51">
        <f t="shared" si="135"/>
        <v>0</v>
      </c>
      <c r="AA263" s="51"/>
      <c r="AB263" s="51"/>
      <c r="AC263" s="53">
        <f>SUM(S263:AB263)</f>
        <v>261.5</v>
      </c>
    </row>
    <row r="264" spans="1:29" s="1" customFormat="1" ht="15" customHeight="1" x14ac:dyDescent="0.2">
      <c r="A264" s="83"/>
      <c r="B264" s="53" t="s">
        <v>26</v>
      </c>
      <c r="C264" s="51">
        <f>M263/M262</f>
        <v>2.1855670103092781</v>
      </c>
      <c r="D264" s="51"/>
      <c r="E264" s="51"/>
      <c r="F264" s="51"/>
      <c r="G264" s="51"/>
      <c r="H264" s="51"/>
      <c r="I264" s="51"/>
      <c r="J264" s="51"/>
      <c r="K264" s="51"/>
      <c r="L264" s="51"/>
      <c r="M264" s="53"/>
      <c r="R264" s="53" t="s">
        <v>26</v>
      </c>
      <c r="S264" s="150">
        <f>AC263/AC262</f>
        <v>2.6414141414141414</v>
      </c>
      <c r="T264" s="51"/>
      <c r="U264" s="51"/>
      <c r="V264" s="51"/>
      <c r="W264" s="51"/>
      <c r="X264" s="51"/>
      <c r="Y264" s="51"/>
      <c r="Z264" s="51"/>
      <c r="AA264" s="51"/>
      <c r="AB264" s="51"/>
      <c r="AC264" s="53"/>
    </row>
    <row r="265" spans="1:29" s="1" customFormat="1" ht="15" customHeight="1" x14ac:dyDescent="0.2">
      <c r="A265" s="83"/>
      <c r="B265" s="53" t="s">
        <v>28</v>
      </c>
      <c r="C265" s="51">
        <f>(C262*100)/M262</f>
        <v>3.0927835051546393</v>
      </c>
      <c r="D265" s="51">
        <f>(D262*100)/M262</f>
        <v>3.0927835051546393</v>
      </c>
      <c r="E265" s="51">
        <f>(E262*100)/M262</f>
        <v>15.463917525773196</v>
      </c>
      <c r="F265" s="51">
        <f>(F262*100)/M262</f>
        <v>19.587628865979383</v>
      </c>
      <c r="G265" s="51">
        <f>(G262*100)/M262</f>
        <v>28.865979381443299</v>
      </c>
      <c r="H265" s="51">
        <f>(H262*100)/M262</f>
        <v>24.742268041237114</v>
      </c>
      <c r="I265" s="51">
        <f>(I262*100)/M262</f>
        <v>5.1546391752577323</v>
      </c>
      <c r="J265" s="51">
        <f>(J262*100)/M262</f>
        <v>0</v>
      </c>
      <c r="K265" s="51"/>
      <c r="L265" s="51"/>
      <c r="M265" s="53">
        <f>SUM(C265:L265)</f>
        <v>100</v>
      </c>
      <c r="R265" s="53" t="s">
        <v>28</v>
      </c>
      <c r="S265" s="150">
        <f>(S262*100)/AC262</f>
        <v>9.0909090909090917</v>
      </c>
      <c r="T265" s="150">
        <f>(T262*100)/AC262</f>
        <v>11.111111111111111</v>
      </c>
      <c r="U265" s="150">
        <f>(U262*100)/AC262</f>
        <v>26.262626262626263</v>
      </c>
      <c r="V265" s="150">
        <f>(V262*100)/AC262</f>
        <v>20.202020202020201</v>
      </c>
      <c r="W265" s="150">
        <f>(W262*100)/AC262</f>
        <v>27.272727272727273</v>
      </c>
      <c r="X265" s="150">
        <f>(X262*100)/AC262</f>
        <v>2.0202020202020203</v>
      </c>
      <c r="Y265" s="150">
        <f>(Y262*100)/AC262</f>
        <v>2.0202020202020203</v>
      </c>
      <c r="Z265" s="150">
        <f>(Z262*100)/AC262</f>
        <v>2.0202020202020203</v>
      </c>
      <c r="AA265" s="51"/>
      <c r="AB265" s="51"/>
      <c r="AC265" s="53">
        <f>SUM(S265:AB265)</f>
        <v>100</v>
      </c>
    </row>
    <row r="266" spans="1:29" ht="15" customHeight="1" x14ac:dyDescent="0.45">
      <c r="A266" s="83"/>
      <c r="B266" s="50" t="s">
        <v>138</v>
      </c>
      <c r="C266" s="51">
        <v>10</v>
      </c>
      <c r="D266" s="51">
        <v>3</v>
      </c>
      <c r="E266" s="51">
        <v>11</v>
      </c>
      <c r="F266" s="51">
        <v>8</v>
      </c>
      <c r="G266" s="51">
        <v>17</v>
      </c>
      <c r="H266" s="51">
        <v>18</v>
      </c>
      <c r="I266" s="51">
        <v>20</v>
      </c>
      <c r="J266" s="51">
        <v>10</v>
      </c>
      <c r="K266" s="51"/>
      <c r="L266" s="51"/>
      <c r="M266" s="53">
        <f>SUM(C266:L266)</f>
        <v>97</v>
      </c>
      <c r="R266" s="53" t="s">
        <v>139</v>
      </c>
      <c r="S266" s="59">
        <v>4</v>
      </c>
      <c r="T266" s="59">
        <v>8</v>
      </c>
      <c r="U266" s="59">
        <v>5</v>
      </c>
      <c r="V266" s="59">
        <v>18</v>
      </c>
      <c r="W266" s="59">
        <v>24</v>
      </c>
      <c r="X266" s="59">
        <v>9</v>
      </c>
      <c r="Y266" s="59">
        <v>18</v>
      </c>
      <c r="Z266" s="59">
        <v>10</v>
      </c>
      <c r="AA266" s="51"/>
      <c r="AB266" s="51"/>
      <c r="AC266" s="53">
        <f>SUM(S266:AB266)</f>
        <v>96</v>
      </c>
    </row>
    <row r="267" spans="1:29" ht="15" customHeight="1" x14ac:dyDescent="0.45">
      <c r="A267" s="83">
        <v>3</v>
      </c>
      <c r="B267" s="50" t="s">
        <v>140</v>
      </c>
      <c r="C267" s="51">
        <v>15</v>
      </c>
      <c r="D267" s="51">
        <v>6</v>
      </c>
      <c r="E267" s="51">
        <v>5</v>
      </c>
      <c r="F267" s="51"/>
      <c r="G267" s="51"/>
      <c r="H267" s="51"/>
      <c r="I267" s="51">
        <v>1</v>
      </c>
      <c r="J267" s="51"/>
      <c r="K267" s="51"/>
      <c r="L267" s="51"/>
      <c r="M267" s="53">
        <f>SUM(C267:L267)</f>
        <v>27</v>
      </c>
      <c r="R267" s="53" t="s">
        <v>141</v>
      </c>
      <c r="S267" s="59">
        <v>3</v>
      </c>
      <c r="T267" s="59">
        <v>3</v>
      </c>
      <c r="U267" s="59">
        <v>10</v>
      </c>
      <c r="V267" s="59">
        <v>4</v>
      </c>
      <c r="W267" s="59">
        <v>1</v>
      </c>
      <c r="X267" s="59">
        <v>1</v>
      </c>
      <c r="Y267" s="59">
        <v>5</v>
      </c>
      <c r="Z267" s="59">
        <v>0</v>
      </c>
      <c r="AA267" s="51"/>
      <c r="AB267" s="51"/>
      <c r="AC267" s="53">
        <f>SUM(S267:AB267)</f>
        <v>27</v>
      </c>
    </row>
    <row r="268" spans="1:29" s="1" customFormat="1" ht="15" customHeight="1" x14ac:dyDescent="0.2">
      <c r="A268" s="83"/>
      <c r="B268" s="53" t="s">
        <v>5</v>
      </c>
      <c r="C268" s="51">
        <f t="shared" ref="C268:J268" si="136">SUM(C266:C267)</f>
        <v>25</v>
      </c>
      <c r="D268" s="51">
        <f t="shared" si="136"/>
        <v>9</v>
      </c>
      <c r="E268" s="51">
        <f t="shared" si="136"/>
        <v>16</v>
      </c>
      <c r="F268" s="51">
        <f t="shared" si="136"/>
        <v>8</v>
      </c>
      <c r="G268" s="51">
        <f t="shared" si="136"/>
        <v>17</v>
      </c>
      <c r="H268" s="51">
        <f t="shared" si="136"/>
        <v>18</v>
      </c>
      <c r="I268" s="51">
        <f t="shared" si="136"/>
        <v>21</v>
      </c>
      <c r="J268" s="51">
        <f t="shared" si="136"/>
        <v>10</v>
      </c>
      <c r="K268" s="51"/>
      <c r="L268" s="51"/>
      <c r="M268" s="53">
        <f>SUM(C268:L268)</f>
        <v>124</v>
      </c>
      <c r="R268" s="53" t="s">
        <v>5</v>
      </c>
      <c r="S268" s="51">
        <f t="shared" ref="S268:Z268" si="137">SUM(S266:S267)</f>
        <v>7</v>
      </c>
      <c r="T268" s="51">
        <f t="shared" si="137"/>
        <v>11</v>
      </c>
      <c r="U268" s="51">
        <f t="shared" si="137"/>
        <v>15</v>
      </c>
      <c r="V268" s="51">
        <f t="shared" si="137"/>
        <v>22</v>
      </c>
      <c r="W268" s="51">
        <f t="shared" si="137"/>
        <v>25</v>
      </c>
      <c r="X268" s="51">
        <f t="shared" si="137"/>
        <v>10</v>
      </c>
      <c r="Y268" s="51">
        <f t="shared" si="137"/>
        <v>23</v>
      </c>
      <c r="Z268" s="51">
        <f t="shared" si="137"/>
        <v>10</v>
      </c>
      <c r="AA268" s="51"/>
      <c r="AB268" s="51"/>
      <c r="AC268" s="53">
        <f>SUM(S268:AB268)</f>
        <v>123</v>
      </c>
    </row>
    <row r="269" spans="1:29" s="1" customFormat="1" ht="15" customHeight="1" x14ac:dyDescent="0.2">
      <c r="A269" s="83"/>
      <c r="B269" s="53" t="s">
        <v>242</v>
      </c>
      <c r="C269" s="51">
        <f>C268*C253</f>
        <v>100</v>
      </c>
      <c r="D269" s="51">
        <f t="shared" ref="D269:J269" si="138">D268*D253</f>
        <v>31.5</v>
      </c>
      <c r="E269" s="51">
        <f t="shared" si="138"/>
        <v>48</v>
      </c>
      <c r="F269" s="51">
        <f t="shared" si="138"/>
        <v>20</v>
      </c>
      <c r="G269" s="51">
        <f t="shared" si="138"/>
        <v>34</v>
      </c>
      <c r="H269" s="51">
        <f t="shared" si="138"/>
        <v>27</v>
      </c>
      <c r="I269" s="51">
        <f t="shared" si="138"/>
        <v>21</v>
      </c>
      <c r="J269" s="51">
        <f t="shared" si="138"/>
        <v>0</v>
      </c>
      <c r="K269" s="51"/>
      <c r="L269" s="51"/>
      <c r="M269" s="53">
        <f>SUM(C269:L269)</f>
        <v>281.5</v>
      </c>
      <c r="R269" s="53" t="s">
        <v>242</v>
      </c>
      <c r="S269" s="51">
        <f>S268*S253</f>
        <v>28</v>
      </c>
      <c r="T269" s="51">
        <f t="shared" ref="T269:Z269" si="139">T268*T253</f>
        <v>38.5</v>
      </c>
      <c r="U269" s="51">
        <f t="shared" si="139"/>
        <v>45</v>
      </c>
      <c r="V269" s="51">
        <f t="shared" si="139"/>
        <v>55</v>
      </c>
      <c r="W269" s="51">
        <f t="shared" si="139"/>
        <v>50</v>
      </c>
      <c r="X269" s="51">
        <f t="shared" si="139"/>
        <v>15</v>
      </c>
      <c r="Y269" s="51">
        <f t="shared" si="139"/>
        <v>23</v>
      </c>
      <c r="Z269" s="51">
        <f t="shared" si="139"/>
        <v>0</v>
      </c>
      <c r="AA269" s="51"/>
      <c r="AB269" s="51"/>
      <c r="AC269" s="53">
        <f>SUM(S269:AB269)</f>
        <v>254.5</v>
      </c>
    </row>
    <row r="270" spans="1:29" s="1" customFormat="1" ht="15" customHeight="1" x14ac:dyDescent="0.2">
      <c r="A270" s="83"/>
      <c r="B270" s="53" t="s">
        <v>26</v>
      </c>
      <c r="C270" s="51">
        <f>M269/M268</f>
        <v>2.2701612903225805</v>
      </c>
      <c r="D270" s="51"/>
      <c r="E270" s="51"/>
      <c r="F270" s="51"/>
      <c r="G270" s="51"/>
      <c r="H270" s="51"/>
      <c r="I270" s="51"/>
      <c r="J270" s="51"/>
      <c r="K270" s="51"/>
      <c r="L270" s="51"/>
      <c r="M270" s="53"/>
      <c r="R270" s="53" t="s">
        <v>26</v>
      </c>
      <c r="S270" s="150">
        <f>AC269/AC268</f>
        <v>2.0691056910569108</v>
      </c>
      <c r="T270" s="51"/>
      <c r="U270" s="51"/>
      <c r="V270" s="51"/>
      <c r="W270" s="51"/>
      <c r="X270" s="51"/>
      <c r="Y270" s="51"/>
      <c r="Z270" s="51"/>
      <c r="AA270" s="51"/>
      <c r="AB270" s="51"/>
      <c r="AC270" s="53"/>
    </row>
    <row r="271" spans="1:29" s="1" customFormat="1" ht="15" customHeight="1" x14ac:dyDescent="0.2">
      <c r="A271" s="83"/>
      <c r="B271" s="53" t="s">
        <v>28</v>
      </c>
      <c r="C271" s="51">
        <f>(C268*100)/M268</f>
        <v>20.161290322580644</v>
      </c>
      <c r="D271" s="51">
        <f>(D268*100)/M268</f>
        <v>7.258064516129032</v>
      </c>
      <c r="E271" s="51">
        <f>(E268*100)/M268</f>
        <v>12.903225806451612</v>
      </c>
      <c r="F271" s="51">
        <f>(F268*100)/M268</f>
        <v>6.4516129032258061</v>
      </c>
      <c r="G271" s="51">
        <f>(G268*100)/M268</f>
        <v>13.709677419354838</v>
      </c>
      <c r="H271" s="51">
        <f>(H268*100)/M268</f>
        <v>14.516129032258064</v>
      </c>
      <c r="I271" s="51">
        <f>(I268*100)/M268</f>
        <v>16.93548387096774</v>
      </c>
      <c r="J271" s="51">
        <f>(J268*100)/M268</f>
        <v>8.064516129032258</v>
      </c>
      <c r="K271" s="51"/>
      <c r="L271" s="51"/>
      <c r="M271" s="53">
        <f t="shared" ref="M271:M276" si="140">SUM(C271:L271)</f>
        <v>100</v>
      </c>
      <c r="R271" s="53" t="s">
        <v>28</v>
      </c>
      <c r="S271" s="150">
        <f>(S268*100)/AC268</f>
        <v>5.691056910569106</v>
      </c>
      <c r="T271" s="150">
        <f>(T268*100)/AC268</f>
        <v>8.9430894308943092</v>
      </c>
      <c r="U271" s="150">
        <f>(U268*100)/AC268</f>
        <v>12.195121951219512</v>
      </c>
      <c r="V271" s="150">
        <f>(V268*100)/AC268</f>
        <v>17.886178861788618</v>
      </c>
      <c r="W271" s="150">
        <f>(W268*100)/AC268</f>
        <v>20.325203252032519</v>
      </c>
      <c r="X271" s="150">
        <f>(X268*100)/AC268</f>
        <v>8.1300813008130088</v>
      </c>
      <c r="Y271" s="150">
        <f>(Y268*100)/AC268</f>
        <v>18.699186991869919</v>
      </c>
      <c r="Z271" s="150">
        <f>(Z268*100)/AC268</f>
        <v>8.1300813008130088</v>
      </c>
      <c r="AA271" s="51"/>
      <c r="AB271" s="51"/>
      <c r="AC271" s="53">
        <f t="shared" ref="AC271:AC276" si="141">SUM(S271:AB271)</f>
        <v>100</v>
      </c>
    </row>
    <row r="272" spans="1:29" ht="15" customHeight="1" x14ac:dyDescent="0.45">
      <c r="A272" s="83">
        <v>4</v>
      </c>
      <c r="B272" s="50" t="s">
        <v>251</v>
      </c>
      <c r="C272" s="51">
        <v>5</v>
      </c>
      <c r="D272" s="51">
        <v>7</v>
      </c>
      <c r="E272" s="51">
        <v>15</v>
      </c>
      <c r="F272" s="51">
        <v>5</v>
      </c>
      <c r="G272" s="51">
        <v>11</v>
      </c>
      <c r="H272" s="51">
        <v>6</v>
      </c>
      <c r="I272" s="51"/>
      <c r="J272" s="51">
        <v>1</v>
      </c>
      <c r="K272" s="51"/>
      <c r="L272" s="51"/>
      <c r="M272" s="53">
        <f t="shared" si="140"/>
        <v>50</v>
      </c>
      <c r="R272" s="53" t="s">
        <v>144</v>
      </c>
      <c r="S272" s="61">
        <v>2</v>
      </c>
      <c r="T272" s="61">
        <v>4</v>
      </c>
      <c r="U272" s="61">
        <v>3</v>
      </c>
      <c r="V272" s="61">
        <v>4</v>
      </c>
      <c r="W272" s="61">
        <v>11</v>
      </c>
      <c r="X272" s="61">
        <v>1</v>
      </c>
      <c r="Y272" s="61">
        <v>0</v>
      </c>
      <c r="Z272" s="61">
        <v>1</v>
      </c>
      <c r="AA272" s="51"/>
      <c r="AB272" s="51"/>
      <c r="AC272" s="53">
        <f t="shared" si="141"/>
        <v>26</v>
      </c>
    </row>
    <row r="273" spans="1:29" ht="15" customHeight="1" x14ac:dyDescent="0.45">
      <c r="A273" s="83"/>
      <c r="B273" s="50" t="s">
        <v>150</v>
      </c>
      <c r="C273" s="51">
        <v>2</v>
      </c>
      <c r="D273" s="51">
        <v>6</v>
      </c>
      <c r="E273" s="51">
        <v>4</v>
      </c>
      <c r="F273" s="51">
        <v>10</v>
      </c>
      <c r="G273" s="51">
        <v>5</v>
      </c>
      <c r="H273" s="51"/>
      <c r="I273" s="51"/>
      <c r="J273" s="51"/>
      <c r="K273" s="51"/>
      <c r="L273" s="51"/>
      <c r="M273" s="53">
        <f t="shared" si="140"/>
        <v>27</v>
      </c>
      <c r="R273" s="53" t="s">
        <v>146</v>
      </c>
      <c r="S273" s="61">
        <v>2</v>
      </c>
      <c r="T273" s="61">
        <v>6</v>
      </c>
      <c r="U273" s="61">
        <v>11</v>
      </c>
      <c r="V273" s="61">
        <v>6</v>
      </c>
      <c r="W273" s="61">
        <v>1</v>
      </c>
      <c r="X273" s="61">
        <v>0</v>
      </c>
      <c r="Y273" s="61">
        <v>0</v>
      </c>
      <c r="Z273" s="61">
        <v>0</v>
      </c>
      <c r="AA273" s="51"/>
      <c r="AB273" s="51"/>
      <c r="AC273" s="53">
        <f t="shared" si="141"/>
        <v>26</v>
      </c>
    </row>
    <row r="274" spans="1:29" ht="15" customHeight="1" x14ac:dyDescent="0.45">
      <c r="A274" s="83"/>
      <c r="B274" s="50" t="s">
        <v>142</v>
      </c>
      <c r="C274" s="51"/>
      <c r="D274" s="51">
        <v>1</v>
      </c>
      <c r="E274" s="51">
        <v>2</v>
      </c>
      <c r="F274" s="51">
        <v>3</v>
      </c>
      <c r="G274" s="51">
        <v>14</v>
      </c>
      <c r="H274" s="51">
        <v>7</v>
      </c>
      <c r="I274" s="51"/>
      <c r="J274" s="51"/>
      <c r="K274" s="51"/>
      <c r="L274" s="51"/>
      <c r="M274" s="53">
        <f t="shared" si="140"/>
        <v>27</v>
      </c>
      <c r="R274" s="53" t="s">
        <v>148</v>
      </c>
      <c r="S274" s="61">
        <v>7</v>
      </c>
      <c r="T274" s="61">
        <v>1</v>
      </c>
      <c r="U274" s="61">
        <v>9</v>
      </c>
      <c r="V274" s="61">
        <v>4</v>
      </c>
      <c r="W274" s="61">
        <v>5</v>
      </c>
      <c r="X274" s="61">
        <v>0</v>
      </c>
      <c r="Y274" s="61">
        <v>0</v>
      </c>
      <c r="Z274" s="61">
        <v>0</v>
      </c>
      <c r="AA274" s="51"/>
      <c r="AB274" s="51"/>
      <c r="AC274" s="53">
        <f t="shared" si="141"/>
        <v>26</v>
      </c>
    </row>
    <row r="275" spans="1:29" s="1" customFormat="1" ht="15" customHeight="1" x14ac:dyDescent="0.2">
      <c r="A275" s="83"/>
      <c r="B275" s="53" t="s">
        <v>5</v>
      </c>
      <c r="C275" s="51">
        <f t="shared" ref="C275:J275" si="142">SUM(C272:C274)</f>
        <v>7</v>
      </c>
      <c r="D275" s="51">
        <f t="shared" si="142"/>
        <v>14</v>
      </c>
      <c r="E275" s="51">
        <f t="shared" si="142"/>
        <v>21</v>
      </c>
      <c r="F275" s="51">
        <f t="shared" si="142"/>
        <v>18</v>
      </c>
      <c r="G275" s="51">
        <f t="shared" si="142"/>
        <v>30</v>
      </c>
      <c r="H275" s="51">
        <f t="shared" si="142"/>
        <v>13</v>
      </c>
      <c r="I275" s="51">
        <f t="shared" si="142"/>
        <v>0</v>
      </c>
      <c r="J275" s="51">
        <f t="shared" si="142"/>
        <v>1</v>
      </c>
      <c r="K275" s="51"/>
      <c r="L275" s="51"/>
      <c r="M275" s="53">
        <f t="shared" si="140"/>
        <v>104</v>
      </c>
      <c r="R275" s="53" t="s">
        <v>5</v>
      </c>
      <c r="S275" s="51">
        <f t="shared" ref="S275:Z275" si="143">SUM(S272:S274)</f>
        <v>11</v>
      </c>
      <c r="T275" s="51">
        <f t="shared" si="143"/>
        <v>11</v>
      </c>
      <c r="U275" s="51">
        <f t="shared" si="143"/>
        <v>23</v>
      </c>
      <c r="V275" s="51">
        <f t="shared" si="143"/>
        <v>14</v>
      </c>
      <c r="W275" s="51">
        <f t="shared" si="143"/>
        <v>17</v>
      </c>
      <c r="X275" s="51">
        <f t="shared" si="143"/>
        <v>1</v>
      </c>
      <c r="Y275" s="51">
        <f t="shared" si="143"/>
        <v>0</v>
      </c>
      <c r="Z275" s="51">
        <f t="shared" si="143"/>
        <v>1</v>
      </c>
      <c r="AA275" s="51"/>
      <c r="AB275" s="51"/>
      <c r="AC275" s="53">
        <f t="shared" si="141"/>
        <v>78</v>
      </c>
    </row>
    <row r="276" spans="1:29" s="1" customFormat="1" ht="15" customHeight="1" x14ac:dyDescent="0.2">
      <c r="A276" s="83"/>
      <c r="B276" s="53" t="s">
        <v>242</v>
      </c>
      <c r="C276" s="51">
        <f t="shared" ref="C276:J276" si="144">C275*C253</f>
        <v>28</v>
      </c>
      <c r="D276" s="51">
        <f t="shared" si="144"/>
        <v>49</v>
      </c>
      <c r="E276" s="51">
        <f t="shared" si="144"/>
        <v>63</v>
      </c>
      <c r="F276" s="51">
        <f t="shared" si="144"/>
        <v>45</v>
      </c>
      <c r="G276" s="51">
        <f t="shared" si="144"/>
        <v>60</v>
      </c>
      <c r="H276" s="51">
        <f t="shared" si="144"/>
        <v>19.5</v>
      </c>
      <c r="I276" s="51">
        <f t="shared" si="144"/>
        <v>0</v>
      </c>
      <c r="J276" s="51">
        <f t="shared" si="144"/>
        <v>0</v>
      </c>
      <c r="K276" s="51"/>
      <c r="L276" s="51"/>
      <c r="M276" s="53">
        <f t="shared" si="140"/>
        <v>264.5</v>
      </c>
      <c r="R276" s="53" t="s">
        <v>242</v>
      </c>
      <c r="S276" s="51">
        <f t="shared" ref="S276:Z276" si="145">S275*S253</f>
        <v>44</v>
      </c>
      <c r="T276" s="51">
        <f t="shared" si="145"/>
        <v>38.5</v>
      </c>
      <c r="U276" s="51">
        <f t="shared" si="145"/>
        <v>69</v>
      </c>
      <c r="V276" s="51">
        <f t="shared" si="145"/>
        <v>35</v>
      </c>
      <c r="W276" s="51">
        <f t="shared" si="145"/>
        <v>34</v>
      </c>
      <c r="X276" s="51">
        <f t="shared" si="145"/>
        <v>1.5</v>
      </c>
      <c r="Y276" s="51">
        <f t="shared" si="145"/>
        <v>0</v>
      </c>
      <c r="Z276" s="51">
        <f t="shared" si="145"/>
        <v>0</v>
      </c>
      <c r="AA276" s="51"/>
      <c r="AB276" s="51"/>
      <c r="AC276" s="53">
        <f t="shared" si="141"/>
        <v>222</v>
      </c>
    </row>
    <row r="277" spans="1:29" s="1" customFormat="1" ht="15" customHeight="1" x14ac:dyDescent="0.2">
      <c r="A277" s="83"/>
      <c r="B277" s="53" t="s">
        <v>26</v>
      </c>
      <c r="C277" s="51">
        <f>M276/M275</f>
        <v>2.5432692307692308</v>
      </c>
      <c r="D277" s="51"/>
      <c r="E277" s="51"/>
      <c r="F277" s="51"/>
      <c r="G277" s="51"/>
      <c r="H277" s="51"/>
      <c r="I277" s="51"/>
      <c r="J277" s="51"/>
      <c r="K277" s="51"/>
      <c r="L277" s="51"/>
      <c r="M277" s="53"/>
      <c r="R277" s="53" t="s">
        <v>26</v>
      </c>
      <c r="S277" s="150">
        <f>AC276/AC275</f>
        <v>2.8461538461538463</v>
      </c>
      <c r="T277" s="51"/>
      <c r="U277" s="51"/>
      <c r="V277" s="51"/>
      <c r="W277" s="51"/>
      <c r="X277" s="51"/>
      <c r="Y277" s="51"/>
      <c r="Z277" s="51"/>
      <c r="AA277" s="51"/>
      <c r="AB277" s="51"/>
      <c r="AC277" s="53"/>
    </row>
    <row r="278" spans="1:29" s="1" customFormat="1" ht="15" customHeight="1" x14ac:dyDescent="0.2">
      <c r="A278" s="83"/>
      <c r="B278" s="53" t="s">
        <v>28</v>
      </c>
      <c r="C278" s="51">
        <f>(C275*100)/M275</f>
        <v>6.7307692307692308</v>
      </c>
      <c r="D278" s="51">
        <f>(D275*100)/M275</f>
        <v>13.461538461538462</v>
      </c>
      <c r="E278" s="51">
        <f>(E275*100)/M275</f>
        <v>20.192307692307693</v>
      </c>
      <c r="F278" s="51">
        <f>(F275*100)/M275</f>
        <v>17.307692307692307</v>
      </c>
      <c r="G278" s="51">
        <f>(G275*100)/M275</f>
        <v>28.846153846153847</v>
      </c>
      <c r="H278" s="51">
        <f>(H275*100)/M275</f>
        <v>12.5</v>
      </c>
      <c r="I278" s="51">
        <f>(I275*100)/M275</f>
        <v>0</v>
      </c>
      <c r="J278" s="51">
        <f>(J275*100)/M275</f>
        <v>0.96153846153846156</v>
      </c>
      <c r="K278" s="51"/>
      <c r="L278" s="51"/>
      <c r="M278" s="53">
        <f>SUM(C278:L278)</f>
        <v>100.00000000000001</v>
      </c>
      <c r="R278" s="53" t="s">
        <v>28</v>
      </c>
      <c r="S278" s="51">
        <f>(S275*100)/AC275</f>
        <v>14.102564102564102</v>
      </c>
      <c r="T278" s="150">
        <f>(T275*100)/AC275</f>
        <v>14.102564102564102</v>
      </c>
      <c r="U278" s="150">
        <f>(U275*100)/AC275</f>
        <v>29.487179487179485</v>
      </c>
      <c r="V278" s="150">
        <f>(V275*100)/AC275</f>
        <v>17.948717948717949</v>
      </c>
      <c r="W278" s="150">
        <f>(W275*100)/AC275</f>
        <v>21.794871794871796</v>
      </c>
      <c r="X278" s="150">
        <f>(X275*100)/AC275</f>
        <v>1.2820512820512822</v>
      </c>
      <c r="Y278" s="150">
        <f>(Y275*100)/AC275</f>
        <v>0</v>
      </c>
      <c r="Z278" s="150">
        <f>(Z275*100)/AC275</f>
        <v>1.2820512820512822</v>
      </c>
      <c r="AA278" s="51"/>
      <c r="AB278" s="51"/>
      <c r="AC278" s="53">
        <f>SUM(S278:AB278)</f>
        <v>100</v>
      </c>
    </row>
    <row r="279" spans="1:29" ht="15" customHeight="1" x14ac:dyDescent="0.45">
      <c r="A279" s="83"/>
      <c r="B279" s="50" t="s">
        <v>145</v>
      </c>
      <c r="C279" s="51">
        <v>8</v>
      </c>
      <c r="D279" s="51">
        <v>16</v>
      </c>
      <c r="E279" s="51">
        <v>3</v>
      </c>
      <c r="F279" s="51"/>
      <c r="G279" s="51"/>
      <c r="H279" s="51"/>
      <c r="I279" s="51"/>
      <c r="J279" s="51"/>
      <c r="K279" s="51"/>
      <c r="L279" s="51"/>
      <c r="M279" s="53">
        <f>SUM(C279:L279)</f>
        <v>27</v>
      </c>
      <c r="R279" s="53" t="s">
        <v>150</v>
      </c>
      <c r="S279" s="61">
        <v>1</v>
      </c>
      <c r="T279" s="61">
        <v>3</v>
      </c>
      <c r="U279" s="61">
        <v>10</v>
      </c>
      <c r="V279" s="61">
        <v>7</v>
      </c>
      <c r="W279" s="61">
        <v>3</v>
      </c>
      <c r="X279" s="61">
        <v>2</v>
      </c>
      <c r="Y279" s="61">
        <v>0</v>
      </c>
      <c r="Z279" s="61">
        <v>0</v>
      </c>
      <c r="AA279" s="51"/>
      <c r="AB279" s="51"/>
      <c r="AC279" s="53">
        <f>SUM(S279:AB279)</f>
        <v>26</v>
      </c>
    </row>
    <row r="280" spans="1:29" ht="15" customHeight="1" x14ac:dyDescent="0.45">
      <c r="A280" s="83"/>
      <c r="B280" s="52" t="s">
        <v>147</v>
      </c>
      <c r="C280" s="53"/>
      <c r="D280" s="53"/>
      <c r="E280" s="53">
        <v>8</v>
      </c>
      <c r="F280" s="53">
        <v>8</v>
      </c>
      <c r="G280" s="53">
        <v>7</v>
      </c>
      <c r="H280" s="53">
        <v>4</v>
      </c>
      <c r="I280" s="53"/>
      <c r="J280" s="51"/>
      <c r="K280" s="51"/>
      <c r="L280" s="51"/>
      <c r="M280" s="53">
        <f>SUM(C280:L280)</f>
        <v>27</v>
      </c>
      <c r="R280" s="53" t="s">
        <v>152</v>
      </c>
      <c r="S280" s="61">
        <v>2</v>
      </c>
      <c r="T280" s="61">
        <v>4</v>
      </c>
      <c r="U280" s="61">
        <v>12</v>
      </c>
      <c r="V280" s="61">
        <v>5</v>
      </c>
      <c r="W280" s="61">
        <v>2</v>
      </c>
      <c r="X280" s="61">
        <v>1</v>
      </c>
      <c r="Y280" s="61">
        <v>0</v>
      </c>
      <c r="Z280" s="61">
        <v>0</v>
      </c>
      <c r="AA280" s="51"/>
      <c r="AB280" s="51"/>
      <c r="AC280" s="53">
        <f>SUM(S280:AB280)</f>
        <v>26</v>
      </c>
    </row>
    <row r="281" spans="1:29" ht="15" customHeight="1" x14ac:dyDescent="0.45">
      <c r="A281" s="83"/>
      <c r="B281" s="50" t="s">
        <v>149</v>
      </c>
      <c r="C281" s="51">
        <v>1</v>
      </c>
      <c r="D281" s="51">
        <v>1</v>
      </c>
      <c r="E281" s="51">
        <v>4</v>
      </c>
      <c r="F281" s="51">
        <v>7</v>
      </c>
      <c r="G281" s="51">
        <v>7</v>
      </c>
      <c r="H281" s="51">
        <v>4</v>
      </c>
      <c r="I281" s="51">
        <v>2</v>
      </c>
      <c r="J281" s="51">
        <v>1</v>
      </c>
      <c r="K281" s="51"/>
      <c r="L281" s="51"/>
      <c r="M281" s="53">
        <f>SUM(C281:L281)</f>
        <v>27</v>
      </c>
      <c r="R281" s="53" t="s">
        <v>155</v>
      </c>
      <c r="S281" s="61">
        <v>3</v>
      </c>
      <c r="T281" s="61">
        <v>5</v>
      </c>
      <c r="U281" s="61">
        <v>11</v>
      </c>
      <c r="V281" s="61">
        <v>4</v>
      </c>
      <c r="W281" s="61">
        <v>2</v>
      </c>
      <c r="X281" s="61">
        <v>1</v>
      </c>
      <c r="Y281" s="61">
        <v>0</v>
      </c>
      <c r="Z281" s="61">
        <v>0</v>
      </c>
      <c r="AA281" s="51"/>
      <c r="AB281" s="51"/>
      <c r="AC281" s="53">
        <f>SUM(S281:AB281)</f>
        <v>26</v>
      </c>
    </row>
    <row r="282" spans="1:29" s="1" customFormat="1" ht="15" customHeight="1" x14ac:dyDescent="0.45">
      <c r="A282" s="83"/>
      <c r="B282" s="50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3"/>
      <c r="R282" s="53" t="s">
        <v>143</v>
      </c>
      <c r="S282" s="61">
        <v>10</v>
      </c>
      <c r="T282" s="61">
        <v>16</v>
      </c>
      <c r="U282" s="61">
        <v>14</v>
      </c>
      <c r="V282" s="61">
        <v>11</v>
      </c>
      <c r="W282" s="61">
        <v>3</v>
      </c>
      <c r="X282" s="61">
        <v>4</v>
      </c>
      <c r="Y282" s="61">
        <v>2</v>
      </c>
      <c r="Z282" s="61">
        <v>3</v>
      </c>
      <c r="AA282" s="53"/>
      <c r="AB282" s="51"/>
      <c r="AC282" s="53"/>
    </row>
    <row r="283" spans="1:29" s="1" customFormat="1" ht="15" customHeight="1" x14ac:dyDescent="0.2">
      <c r="A283" s="83"/>
      <c r="B283" s="53" t="s">
        <v>5</v>
      </c>
      <c r="C283" s="51">
        <f t="shared" ref="C283:J283" si="146">SUM(C279:C281)</f>
        <v>9</v>
      </c>
      <c r="D283" s="51">
        <f t="shared" si="146"/>
        <v>17</v>
      </c>
      <c r="E283" s="51">
        <f t="shared" si="146"/>
        <v>15</v>
      </c>
      <c r="F283" s="51">
        <f t="shared" si="146"/>
        <v>15</v>
      </c>
      <c r="G283" s="51">
        <f t="shared" si="146"/>
        <v>14</v>
      </c>
      <c r="H283" s="51">
        <f t="shared" si="146"/>
        <v>8</v>
      </c>
      <c r="I283" s="51">
        <f t="shared" si="146"/>
        <v>2</v>
      </c>
      <c r="J283" s="51">
        <f t="shared" si="146"/>
        <v>1</v>
      </c>
      <c r="K283" s="51"/>
      <c r="L283" s="51"/>
      <c r="M283" s="53">
        <f>SUM(C283:L283)</f>
        <v>81</v>
      </c>
      <c r="R283" s="53" t="s">
        <v>5</v>
      </c>
      <c r="S283" s="51">
        <f t="shared" ref="S283:Z283" si="147">SUM(S279:S282)</f>
        <v>16</v>
      </c>
      <c r="T283" s="51">
        <f t="shared" si="147"/>
        <v>28</v>
      </c>
      <c r="U283" s="51">
        <f t="shared" si="147"/>
        <v>47</v>
      </c>
      <c r="V283" s="51">
        <f t="shared" si="147"/>
        <v>27</v>
      </c>
      <c r="W283" s="51">
        <f t="shared" si="147"/>
        <v>10</v>
      </c>
      <c r="X283" s="51">
        <f t="shared" si="147"/>
        <v>8</v>
      </c>
      <c r="Y283" s="51">
        <f t="shared" si="147"/>
        <v>2</v>
      </c>
      <c r="Z283" s="51">
        <f t="shared" si="147"/>
        <v>3</v>
      </c>
      <c r="AA283" s="51"/>
      <c r="AB283" s="51"/>
      <c r="AC283" s="53">
        <f>SUM(S283:AB283)</f>
        <v>141</v>
      </c>
    </row>
    <row r="284" spans="1:29" s="1" customFormat="1" ht="15" customHeight="1" x14ac:dyDescent="0.2">
      <c r="A284" s="83"/>
      <c r="B284" s="53" t="s">
        <v>242</v>
      </c>
      <c r="C284" s="51">
        <f t="shared" ref="C284:J284" si="148">C283*C253</f>
        <v>36</v>
      </c>
      <c r="D284" s="51">
        <f t="shared" si="148"/>
        <v>59.5</v>
      </c>
      <c r="E284" s="51">
        <f t="shared" si="148"/>
        <v>45</v>
      </c>
      <c r="F284" s="51">
        <f t="shared" si="148"/>
        <v>37.5</v>
      </c>
      <c r="G284" s="51">
        <f t="shared" si="148"/>
        <v>28</v>
      </c>
      <c r="H284" s="51">
        <f t="shared" si="148"/>
        <v>12</v>
      </c>
      <c r="I284" s="51">
        <f t="shared" si="148"/>
        <v>2</v>
      </c>
      <c r="J284" s="51">
        <f t="shared" si="148"/>
        <v>0</v>
      </c>
      <c r="K284" s="51"/>
      <c r="L284" s="51"/>
      <c r="M284" s="53">
        <f>SUM(C284:L284)</f>
        <v>220</v>
      </c>
      <c r="R284" s="53" t="s">
        <v>242</v>
      </c>
      <c r="S284" s="51">
        <f t="shared" ref="S284:Z284" si="149">S283*S253</f>
        <v>64</v>
      </c>
      <c r="T284" s="51">
        <f t="shared" si="149"/>
        <v>98</v>
      </c>
      <c r="U284" s="51">
        <f t="shared" si="149"/>
        <v>141</v>
      </c>
      <c r="V284" s="51">
        <f t="shared" si="149"/>
        <v>67.5</v>
      </c>
      <c r="W284" s="51">
        <f t="shared" si="149"/>
        <v>20</v>
      </c>
      <c r="X284" s="51">
        <f t="shared" si="149"/>
        <v>12</v>
      </c>
      <c r="Y284" s="51">
        <f t="shared" si="149"/>
        <v>2</v>
      </c>
      <c r="Z284" s="51">
        <f t="shared" si="149"/>
        <v>0</v>
      </c>
      <c r="AA284" s="51"/>
      <c r="AB284" s="51"/>
      <c r="AC284" s="53">
        <f>SUM(S284:AB284)</f>
        <v>404.5</v>
      </c>
    </row>
    <row r="285" spans="1:29" s="1" customFormat="1" ht="15" customHeight="1" x14ac:dyDescent="0.2">
      <c r="A285" s="83"/>
      <c r="B285" s="53" t="s">
        <v>26</v>
      </c>
      <c r="C285" s="51">
        <f>M284/M283</f>
        <v>2.7160493827160495</v>
      </c>
      <c r="D285" s="51"/>
      <c r="E285" s="51"/>
      <c r="F285" s="51"/>
      <c r="G285" s="51"/>
      <c r="H285" s="51"/>
      <c r="I285" s="51"/>
      <c r="J285" s="51"/>
      <c r="K285" s="51"/>
      <c r="L285" s="51"/>
      <c r="M285" s="53"/>
      <c r="R285" s="53" t="s">
        <v>26</v>
      </c>
      <c r="S285" s="150">
        <f>AC284/AC283</f>
        <v>2.8687943262411348</v>
      </c>
      <c r="T285" s="51"/>
      <c r="U285" s="51"/>
      <c r="V285" s="51"/>
      <c r="W285" s="51"/>
      <c r="X285" s="51"/>
      <c r="Y285" s="51"/>
      <c r="Z285" s="51"/>
      <c r="AA285" s="51"/>
      <c r="AB285" s="51"/>
      <c r="AC285" s="53"/>
    </row>
    <row r="286" spans="1:29" s="1" customFormat="1" ht="15" customHeight="1" x14ac:dyDescent="0.2">
      <c r="A286" s="83"/>
      <c r="B286" s="53" t="s">
        <v>28</v>
      </c>
      <c r="C286" s="51">
        <f>(C283*100)/M283</f>
        <v>11.111111111111111</v>
      </c>
      <c r="D286" s="51">
        <f>(D283*100)/M283</f>
        <v>20.987654320987655</v>
      </c>
      <c r="E286" s="51">
        <f>(E283*100)/M283</f>
        <v>18.518518518518519</v>
      </c>
      <c r="F286" s="51">
        <f>(F283*100)/M283</f>
        <v>18.518518518518519</v>
      </c>
      <c r="G286" s="51">
        <f>(G283*100)/M283</f>
        <v>17.283950617283949</v>
      </c>
      <c r="H286" s="51">
        <f>(H283*100)/M283</f>
        <v>9.8765432098765427</v>
      </c>
      <c r="I286" s="51">
        <f>(I283*100)/M283</f>
        <v>2.4691358024691357</v>
      </c>
      <c r="J286" s="51">
        <f>(J283*100)/M283</f>
        <v>1.2345679012345678</v>
      </c>
      <c r="K286" s="51"/>
      <c r="L286" s="51"/>
      <c r="M286" s="53">
        <f>SUM(C286:L286)</f>
        <v>100</v>
      </c>
      <c r="R286" s="53" t="s">
        <v>28</v>
      </c>
      <c r="S286" s="150">
        <f>(S283*100)/AC283</f>
        <v>11.347517730496454</v>
      </c>
      <c r="T286" s="150">
        <f>(T283*100)/AC283</f>
        <v>19.858156028368793</v>
      </c>
      <c r="U286" s="150">
        <f>(U283*100)/AC283</f>
        <v>33.333333333333336</v>
      </c>
      <c r="V286" s="150">
        <f>(V283*100)/AC283</f>
        <v>19.148936170212767</v>
      </c>
      <c r="W286" s="150">
        <f>(W283*100)/AC283</f>
        <v>7.0921985815602833</v>
      </c>
      <c r="X286" s="150">
        <f>(X283*100)/AC283</f>
        <v>5.6737588652482271</v>
      </c>
      <c r="Y286" s="150">
        <f>(Y283*100)/AC283</f>
        <v>1.4184397163120568</v>
      </c>
      <c r="Z286" s="150">
        <f>(Z283*100)/AC283</f>
        <v>2.1276595744680851</v>
      </c>
      <c r="AA286" s="51"/>
      <c r="AB286" s="51"/>
      <c r="AC286" s="53">
        <f>SUM(S286:AB286)</f>
        <v>99.999999999999986</v>
      </c>
    </row>
    <row r="287" spans="1:29" ht="15" customHeight="1" x14ac:dyDescent="0.45">
      <c r="A287" s="83"/>
      <c r="B287" s="50" t="s">
        <v>151</v>
      </c>
      <c r="C287" s="51">
        <v>19</v>
      </c>
      <c r="D287" s="51">
        <v>6</v>
      </c>
      <c r="E287" s="51">
        <v>6</v>
      </c>
      <c r="F287" s="53">
        <v>2</v>
      </c>
      <c r="G287" s="53">
        <v>1</v>
      </c>
      <c r="H287" s="53"/>
      <c r="I287" s="53"/>
      <c r="J287" s="51"/>
      <c r="K287" s="51"/>
      <c r="L287" s="51"/>
      <c r="M287" s="53">
        <f>SUM(C287:L287)</f>
        <v>34</v>
      </c>
      <c r="R287" s="53" t="s">
        <v>156</v>
      </c>
      <c r="S287" s="61">
        <v>4</v>
      </c>
      <c r="T287" s="61">
        <v>4</v>
      </c>
      <c r="U287" s="61">
        <v>11</v>
      </c>
      <c r="V287" s="61">
        <v>7</v>
      </c>
      <c r="W287" s="61">
        <v>4</v>
      </c>
      <c r="X287" s="61">
        <v>2</v>
      </c>
      <c r="Y287" s="61">
        <v>1</v>
      </c>
      <c r="Z287" s="61">
        <v>1</v>
      </c>
      <c r="AA287" s="51"/>
      <c r="AB287" s="51"/>
      <c r="AC287" s="53">
        <f>SUM(S287:AB287)</f>
        <v>34</v>
      </c>
    </row>
    <row r="288" spans="1:29" ht="15" customHeight="1" x14ac:dyDescent="0.45">
      <c r="A288" s="83"/>
      <c r="B288" s="52" t="s">
        <v>153</v>
      </c>
      <c r="C288" s="53">
        <v>5</v>
      </c>
      <c r="D288" s="53">
        <v>9</v>
      </c>
      <c r="E288" s="53">
        <v>6</v>
      </c>
      <c r="F288" s="53">
        <v>5</v>
      </c>
      <c r="G288" s="53">
        <v>7</v>
      </c>
      <c r="H288" s="53">
        <v>1</v>
      </c>
      <c r="I288" s="51">
        <v>1</v>
      </c>
      <c r="J288" s="51"/>
      <c r="K288" s="51"/>
      <c r="L288" s="51"/>
      <c r="M288" s="53">
        <f>SUM(C288:L288)</f>
        <v>34</v>
      </c>
      <c r="R288" s="53" t="s">
        <v>157</v>
      </c>
      <c r="S288" s="61">
        <v>6</v>
      </c>
      <c r="T288" s="61">
        <v>6</v>
      </c>
      <c r="U288" s="61">
        <v>13</v>
      </c>
      <c r="V288" s="61">
        <v>5</v>
      </c>
      <c r="W288" s="61">
        <v>3</v>
      </c>
      <c r="X288" s="61">
        <v>1</v>
      </c>
      <c r="Y288" s="61">
        <v>0</v>
      </c>
      <c r="Z288" s="61">
        <v>0</v>
      </c>
      <c r="AA288" s="51"/>
      <c r="AB288" s="51"/>
      <c r="AC288" s="53">
        <f>SUM(S288:AB288)</f>
        <v>34</v>
      </c>
    </row>
    <row r="289" spans="1:29" ht="15" customHeight="1" x14ac:dyDescent="0.45">
      <c r="A289" s="83"/>
      <c r="B289" s="50" t="s">
        <v>154</v>
      </c>
      <c r="C289" s="51">
        <v>5</v>
      </c>
      <c r="D289" s="51">
        <v>3</v>
      </c>
      <c r="E289" s="51">
        <v>10</v>
      </c>
      <c r="F289" s="51">
        <v>4</v>
      </c>
      <c r="G289" s="51">
        <v>7</v>
      </c>
      <c r="H289" s="51">
        <v>1</v>
      </c>
      <c r="I289" s="51">
        <v>3</v>
      </c>
      <c r="J289" s="51">
        <v>1</v>
      </c>
      <c r="K289" s="51"/>
      <c r="L289" s="51"/>
      <c r="M289" s="53">
        <f>SUM(C289:L289)</f>
        <v>34</v>
      </c>
      <c r="R289" s="53" t="s">
        <v>158</v>
      </c>
      <c r="S289" s="61">
        <v>5</v>
      </c>
      <c r="T289" s="61">
        <v>13</v>
      </c>
      <c r="U289" s="61">
        <v>10</v>
      </c>
      <c r="V289" s="61">
        <v>3</v>
      </c>
      <c r="W289" s="61">
        <v>2</v>
      </c>
      <c r="X289" s="61">
        <v>1</v>
      </c>
      <c r="Y289" s="61">
        <v>0</v>
      </c>
      <c r="Z289" s="61">
        <v>0</v>
      </c>
      <c r="AA289" s="51"/>
      <c r="AB289" s="51"/>
      <c r="AC289" s="53">
        <f>SUM(S289:AB289)</f>
        <v>34</v>
      </c>
    </row>
    <row r="290" spans="1:29" s="1" customFormat="1" ht="15" customHeight="1" x14ac:dyDescent="0.2">
      <c r="A290" s="83"/>
      <c r="B290" s="50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3"/>
      <c r="R290" s="50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3"/>
    </row>
    <row r="291" spans="1:29" ht="15" customHeight="1" x14ac:dyDescent="0.2">
      <c r="A291" s="83"/>
      <c r="B291" s="53" t="s">
        <v>5</v>
      </c>
      <c r="C291" s="53">
        <f t="shared" ref="C291:J291" si="150">SUM(C287:C289)</f>
        <v>29</v>
      </c>
      <c r="D291" s="53">
        <f t="shared" si="150"/>
        <v>18</v>
      </c>
      <c r="E291" s="53">
        <f t="shared" si="150"/>
        <v>22</v>
      </c>
      <c r="F291" s="53">
        <f t="shared" si="150"/>
        <v>11</v>
      </c>
      <c r="G291" s="53">
        <f t="shared" si="150"/>
        <v>15</v>
      </c>
      <c r="H291" s="53">
        <f t="shared" si="150"/>
        <v>2</v>
      </c>
      <c r="I291" s="53">
        <f t="shared" si="150"/>
        <v>4</v>
      </c>
      <c r="J291" s="53">
        <f t="shared" si="150"/>
        <v>1</v>
      </c>
      <c r="K291" s="53"/>
      <c r="L291" s="53"/>
      <c r="M291" s="53">
        <f>SUM(C291:L291)</f>
        <v>102</v>
      </c>
      <c r="R291" s="53" t="s">
        <v>5</v>
      </c>
      <c r="S291" s="53">
        <f t="shared" ref="S291:Z291" si="151">SUM(S287:S289)</f>
        <v>15</v>
      </c>
      <c r="T291" s="53">
        <f t="shared" si="151"/>
        <v>23</v>
      </c>
      <c r="U291" s="53">
        <f t="shared" si="151"/>
        <v>34</v>
      </c>
      <c r="V291" s="53">
        <f t="shared" si="151"/>
        <v>15</v>
      </c>
      <c r="W291" s="53">
        <f t="shared" si="151"/>
        <v>9</v>
      </c>
      <c r="X291" s="53">
        <f t="shared" si="151"/>
        <v>4</v>
      </c>
      <c r="Y291" s="53">
        <f t="shared" si="151"/>
        <v>1</v>
      </c>
      <c r="Z291" s="53">
        <f t="shared" si="151"/>
        <v>1</v>
      </c>
      <c r="AA291" s="53"/>
      <c r="AB291" s="53"/>
      <c r="AC291" s="53">
        <f>SUM(S291:AB291)</f>
        <v>102</v>
      </c>
    </row>
    <row r="292" spans="1:29" ht="16.5" customHeight="1" x14ac:dyDescent="0.2">
      <c r="A292" s="83"/>
      <c r="B292" s="53" t="s">
        <v>242</v>
      </c>
      <c r="C292" s="53">
        <f t="shared" ref="C292:J292" si="152">C291*C253</f>
        <v>116</v>
      </c>
      <c r="D292" s="53">
        <f t="shared" si="152"/>
        <v>63</v>
      </c>
      <c r="E292" s="53">
        <f t="shared" si="152"/>
        <v>66</v>
      </c>
      <c r="F292" s="53">
        <f t="shared" si="152"/>
        <v>27.5</v>
      </c>
      <c r="G292" s="53">
        <f t="shared" si="152"/>
        <v>30</v>
      </c>
      <c r="H292" s="53">
        <f t="shared" si="152"/>
        <v>3</v>
      </c>
      <c r="I292" s="53">
        <f t="shared" si="152"/>
        <v>4</v>
      </c>
      <c r="J292" s="53">
        <f t="shared" si="152"/>
        <v>0</v>
      </c>
      <c r="K292" s="53"/>
      <c r="L292" s="53"/>
      <c r="M292" s="53">
        <f>SUM(C292:L292)</f>
        <v>309.5</v>
      </c>
      <c r="R292" s="53" t="s">
        <v>242</v>
      </c>
      <c r="S292" s="53">
        <f t="shared" ref="S292:Z292" si="153">S291*S253</f>
        <v>60</v>
      </c>
      <c r="T292" s="53">
        <f t="shared" si="153"/>
        <v>80.5</v>
      </c>
      <c r="U292" s="53">
        <f t="shared" si="153"/>
        <v>102</v>
      </c>
      <c r="V292" s="53">
        <f t="shared" si="153"/>
        <v>37.5</v>
      </c>
      <c r="W292" s="53">
        <f t="shared" si="153"/>
        <v>18</v>
      </c>
      <c r="X292" s="53">
        <f t="shared" si="153"/>
        <v>6</v>
      </c>
      <c r="Y292" s="53">
        <f t="shared" si="153"/>
        <v>1</v>
      </c>
      <c r="Z292" s="53">
        <f t="shared" si="153"/>
        <v>0</v>
      </c>
      <c r="AA292" s="53"/>
      <c r="AB292" s="53"/>
      <c r="AC292" s="53">
        <f>SUM(S292:AB292)</f>
        <v>305</v>
      </c>
    </row>
    <row r="293" spans="1:29" ht="15" customHeight="1" x14ac:dyDescent="0.2">
      <c r="A293" s="84"/>
      <c r="B293" s="53" t="s">
        <v>26</v>
      </c>
      <c r="C293" s="81">
        <f>M292/M291</f>
        <v>3.034313725490196</v>
      </c>
      <c r="D293" s="81"/>
      <c r="E293" s="81"/>
      <c r="F293" s="80"/>
      <c r="G293" s="53"/>
      <c r="H293" s="53"/>
      <c r="I293" s="53"/>
      <c r="J293" s="80"/>
      <c r="K293" s="53"/>
      <c r="L293" s="53"/>
      <c r="M293" s="53"/>
      <c r="R293" s="53" t="s">
        <v>26</v>
      </c>
      <c r="S293" s="81">
        <f>AC292/AC291</f>
        <v>2.9901960784313726</v>
      </c>
      <c r="T293" s="81"/>
      <c r="U293" s="81"/>
      <c r="V293" s="80"/>
      <c r="W293" s="53"/>
      <c r="X293" s="53"/>
      <c r="Y293" s="53"/>
      <c r="Z293" s="80"/>
      <c r="AA293" s="53"/>
      <c r="AB293" s="53"/>
      <c r="AC293" s="53"/>
    </row>
    <row r="294" spans="1:29" ht="15" customHeight="1" x14ac:dyDescent="0.2">
      <c r="A294" s="84"/>
      <c r="B294" s="53" t="s">
        <v>28</v>
      </c>
      <c r="C294" s="82">
        <f>(C291*100)/M291</f>
        <v>28.431372549019606</v>
      </c>
      <c r="D294" s="82">
        <f>(D291*100)/M291</f>
        <v>17.647058823529413</v>
      </c>
      <c r="E294" s="82">
        <f>(E291*100)/M291</f>
        <v>21.568627450980394</v>
      </c>
      <c r="F294" s="82">
        <f>(F291*100)/M291</f>
        <v>10.784313725490197</v>
      </c>
      <c r="G294" s="82">
        <f>(G291*100)/M291</f>
        <v>14.705882352941176</v>
      </c>
      <c r="H294" s="82">
        <f>(H291*100)/M291</f>
        <v>1.9607843137254901</v>
      </c>
      <c r="I294" s="82">
        <f>(I291*100)/M291</f>
        <v>3.9215686274509802</v>
      </c>
      <c r="J294" s="82">
        <f>(J291*100)/M291</f>
        <v>0.98039215686274506</v>
      </c>
      <c r="K294" s="53"/>
      <c r="L294" s="53"/>
      <c r="M294" s="53">
        <f>SUM(C294:L294)</f>
        <v>100</v>
      </c>
      <c r="R294" s="53" t="s">
        <v>28</v>
      </c>
      <c r="S294" s="82">
        <f>(S291*100)/AC291</f>
        <v>14.705882352941176</v>
      </c>
      <c r="T294" s="158">
        <f>(T291*100)/AC291</f>
        <v>22.549019607843139</v>
      </c>
      <c r="U294" s="158">
        <f>(U291*100)/AC291</f>
        <v>33.333333333333336</v>
      </c>
      <c r="V294" s="158">
        <f>(V291*100)/AC291</f>
        <v>14.705882352941176</v>
      </c>
      <c r="W294" s="158">
        <f>(W291*100)/AC291</f>
        <v>8.8235294117647065</v>
      </c>
      <c r="X294" s="158">
        <f>(X291*100)/AC291</f>
        <v>3.9215686274509802</v>
      </c>
      <c r="Y294" s="158">
        <f>(Y291*100)/AC291</f>
        <v>0.98039215686274506</v>
      </c>
      <c r="Z294" s="158">
        <f>(Z291*100)/AC291</f>
        <v>0.98039215686274506</v>
      </c>
      <c r="AA294" s="53"/>
      <c r="AB294" s="53"/>
      <c r="AC294" s="53">
        <f>SUM(S294:AB294)</f>
        <v>100.00000000000001</v>
      </c>
    </row>
    <row r="295" spans="1:29" s="1" customFormat="1" ht="15" customHeight="1" x14ac:dyDescent="0.2">
      <c r="A295" s="84"/>
      <c r="B295" s="78"/>
      <c r="C295" s="97"/>
      <c r="D295" s="97"/>
      <c r="E295" s="97"/>
      <c r="F295" s="97"/>
      <c r="G295" s="97"/>
      <c r="H295" s="97"/>
      <c r="I295" s="97"/>
      <c r="J295" s="97"/>
      <c r="K295" s="78"/>
      <c r="L295" s="78"/>
      <c r="M295" s="78"/>
      <c r="R295" s="78"/>
      <c r="S295" s="97"/>
      <c r="T295" s="159"/>
      <c r="U295" s="159"/>
      <c r="V295" s="159"/>
      <c r="W295" s="159"/>
      <c r="X295" s="159"/>
      <c r="Y295" s="159"/>
      <c r="Z295" s="159"/>
      <c r="AA295" s="78"/>
      <c r="AB295" s="78"/>
      <c r="AC295" s="78"/>
    </row>
    <row r="296" spans="1:29" s="1" customFormat="1" ht="15" customHeight="1" x14ac:dyDescent="0.2">
      <c r="A296" s="84"/>
      <c r="B296" s="6" t="s">
        <v>230</v>
      </c>
      <c r="C296" s="5"/>
      <c r="D296" s="5"/>
      <c r="E296" s="5"/>
      <c r="F296" s="97"/>
      <c r="G296" s="97"/>
      <c r="H296" s="97"/>
      <c r="I296" s="97"/>
      <c r="J296" s="97"/>
      <c r="K296" s="78"/>
      <c r="L296" s="78"/>
      <c r="M296" s="78"/>
      <c r="R296" s="6" t="s">
        <v>272</v>
      </c>
      <c r="S296" s="5"/>
      <c r="T296" s="5"/>
      <c r="U296" s="5"/>
      <c r="V296" s="159"/>
      <c r="W296" s="159"/>
      <c r="X296" s="159"/>
      <c r="Y296" s="159"/>
      <c r="Z296" s="159"/>
      <c r="AA296" s="78"/>
      <c r="AB296" s="78"/>
      <c r="AC296" s="78"/>
    </row>
    <row r="297" spans="1:29" s="1" customFormat="1" ht="15" customHeight="1" x14ac:dyDescent="0.2">
      <c r="A297" s="84"/>
      <c r="B297" s="78"/>
      <c r="C297" s="97"/>
      <c r="D297" s="97"/>
      <c r="E297" s="97"/>
      <c r="F297" s="97"/>
      <c r="G297" s="97"/>
      <c r="H297" s="97"/>
      <c r="I297" s="97"/>
      <c r="J297" s="97"/>
      <c r="K297" s="78"/>
      <c r="L297" s="78"/>
      <c r="M297" s="78"/>
      <c r="R297" s="78"/>
      <c r="S297" s="97"/>
      <c r="T297" s="159"/>
      <c r="U297" s="159"/>
      <c r="V297" s="159"/>
      <c r="W297" s="159"/>
      <c r="X297" s="159"/>
      <c r="Y297" s="159"/>
      <c r="Z297" s="159"/>
      <c r="AA297" s="78"/>
      <c r="AB297" s="78"/>
      <c r="AC297" s="78"/>
    </row>
    <row r="298" spans="1:29" s="1" customFormat="1" ht="15" customHeight="1" x14ac:dyDescent="0.2">
      <c r="A298" s="84"/>
      <c r="B298" s="78"/>
      <c r="C298" s="97"/>
      <c r="D298" s="97"/>
      <c r="E298" s="97"/>
      <c r="F298" s="97"/>
      <c r="G298" s="97"/>
      <c r="H298" s="97"/>
      <c r="I298" s="97"/>
      <c r="J298" s="97"/>
      <c r="K298" s="78"/>
      <c r="L298" s="78"/>
      <c r="M298" s="78"/>
      <c r="R298" s="78"/>
      <c r="S298" s="97"/>
      <c r="T298" s="159"/>
      <c r="U298" s="159"/>
      <c r="V298" s="159"/>
      <c r="W298" s="159"/>
      <c r="X298" s="159"/>
      <c r="Y298" s="159"/>
      <c r="Z298" s="159"/>
      <c r="AA298" s="78"/>
      <c r="AB298" s="78"/>
      <c r="AC298" s="78"/>
    </row>
    <row r="299" spans="1:29" s="1" customFormat="1" ht="15" customHeight="1" x14ac:dyDescent="0.2">
      <c r="A299" s="84"/>
      <c r="B299" s="78"/>
      <c r="C299" s="97"/>
      <c r="D299" s="97"/>
      <c r="E299" s="97"/>
      <c r="F299" s="97"/>
      <c r="G299" s="97"/>
      <c r="H299" s="97"/>
      <c r="I299" s="97"/>
      <c r="J299" s="97"/>
      <c r="K299" s="78"/>
      <c r="L299" s="78"/>
      <c r="M299" s="78"/>
      <c r="R299" s="78"/>
      <c r="S299" s="97"/>
      <c r="T299" s="159"/>
      <c r="U299" s="159"/>
      <c r="V299" s="159"/>
      <c r="W299" s="159"/>
      <c r="X299" s="159"/>
      <c r="Y299" s="159"/>
      <c r="Z299" s="159"/>
      <c r="AA299" s="78"/>
      <c r="AB299" s="78"/>
      <c r="AC299" s="78"/>
    </row>
    <row r="300" spans="1:29" s="1" customFormat="1" ht="15" customHeight="1" x14ac:dyDescent="0.2">
      <c r="A300" s="84"/>
      <c r="B300" s="78"/>
      <c r="C300" s="97"/>
      <c r="D300" s="97"/>
      <c r="E300" s="97"/>
      <c r="F300" s="97"/>
      <c r="G300" s="97"/>
      <c r="H300" s="97"/>
      <c r="I300" s="97"/>
      <c r="J300" s="97"/>
      <c r="K300" s="78"/>
      <c r="L300" s="78"/>
      <c r="M300" s="78"/>
    </row>
    <row r="301" spans="1:29" s="1" customFormat="1" ht="15" customHeight="1" x14ac:dyDescent="0.2">
      <c r="A301" s="84"/>
      <c r="B301" s="78"/>
      <c r="C301" s="97"/>
      <c r="D301" s="97"/>
      <c r="E301" s="97"/>
      <c r="F301" s="97"/>
      <c r="G301" s="97"/>
      <c r="H301" s="97"/>
      <c r="I301" s="97"/>
      <c r="J301" s="97"/>
      <c r="K301" s="78"/>
      <c r="L301" s="78"/>
      <c r="M301" s="78"/>
    </row>
    <row r="302" spans="1:29" ht="22.5" customHeight="1" x14ac:dyDescent="0.2">
      <c r="A302" s="9"/>
      <c r="B302" s="706" t="s">
        <v>246</v>
      </c>
      <c r="C302" s="706"/>
      <c r="D302" s="706"/>
      <c r="E302" s="706"/>
      <c r="F302" s="706"/>
      <c r="G302" s="706"/>
      <c r="H302" s="706"/>
      <c r="I302" s="706"/>
      <c r="J302" s="706"/>
      <c r="K302" s="706"/>
      <c r="L302" s="706"/>
      <c r="M302" s="706"/>
      <c r="R302" s="706" t="s">
        <v>246</v>
      </c>
      <c r="S302" s="706"/>
      <c r="T302" s="706"/>
      <c r="U302" s="706"/>
      <c r="V302" s="706"/>
      <c r="W302" s="706"/>
      <c r="X302" s="706"/>
      <c r="Y302" s="706"/>
      <c r="Z302" s="706"/>
      <c r="AA302" s="706"/>
      <c r="AB302" s="706"/>
      <c r="AC302" s="706"/>
    </row>
    <row r="303" spans="1:29" ht="23.25" customHeight="1" thickBot="1" x14ac:dyDescent="0.25">
      <c r="A303" s="9"/>
      <c r="B303" s="712" t="s">
        <v>211</v>
      </c>
      <c r="C303" s="712"/>
      <c r="D303" s="712"/>
      <c r="E303" s="712"/>
      <c r="F303" s="712"/>
      <c r="G303" s="712"/>
      <c r="H303" s="712"/>
      <c r="I303" s="712"/>
      <c r="J303" s="712"/>
      <c r="K303" s="712"/>
      <c r="L303" s="712"/>
      <c r="M303" s="712"/>
      <c r="R303" s="712" t="s">
        <v>229</v>
      </c>
      <c r="S303" s="712"/>
      <c r="T303" s="712"/>
      <c r="U303" s="712"/>
      <c r="V303" s="712"/>
      <c r="W303" s="712"/>
      <c r="X303" s="712"/>
      <c r="Y303" s="712"/>
      <c r="Z303" s="712"/>
      <c r="AA303" s="712"/>
      <c r="AB303" s="712"/>
      <c r="AC303" s="712"/>
    </row>
    <row r="304" spans="1:29" ht="15.95" customHeight="1" x14ac:dyDescent="0.2">
      <c r="A304" s="9"/>
      <c r="B304" s="707" t="s">
        <v>1</v>
      </c>
      <c r="C304" s="709" t="s">
        <v>2</v>
      </c>
      <c r="D304" s="710"/>
      <c r="E304" s="710"/>
      <c r="F304" s="710"/>
      <c r="G304" s="710"/>
      <c r="H304" s="710"/>
      <c r="I304" s="710"/>
      <c r="J304" s="710"/>
      <c r="K304" s="710"/>
      <c r="L304" s="710"/>
      <c r="M304" s="711"/>
      <c r="R304" s="707" t="s">
        <v>1</v>
      </c>
      <c r="S304" s="709" t="s">
        <v>2</v>
      </c>
      <c r="T304" s="710"/>
      <c r="U304" s="710"/>
      <c r="V304" s="710"/>
      <c r="W304" s="710"/>
      <c r="X304" s="710"/>
      <c r="Y304" s="710"/>
      <c r="Z304" s="710"/>
      <c r="AA304" s="710"/>
      <c r="AB304" s="710"/>
      <c r="AC304" s="711"/>
    </row>
    <row r="305" spans="1:29" ht="15.95" customHeight="1" thickBot="1" x14ac:dyDescent="0.25">
      <c r="A305" s="9"/>
      <c r="B305" s="708"/>
      <c r="C305" s="12">
        <v>4</v>
      </c>
      <c r="D305" s="12">
        <v>3.5</v>
      </c>
      <c r="E305" s="12">
        <v>3</v>
      </c>
      <c r="F305" s="12">
        <v>2.5</v>
      </c>
      <c r="G305" s="12">
        <v>2</v>
      </c>
      <c r="H305" s="12">
        <v>1.5</v>
      </c>
      <c r="I305" s="12">
        <v>1</v>
      </c>
      <c r="J305" s="12">
        <v>0</v>
      </c>
      <c r="K305" s="12" t="s">
        <v>3</v>
      </c>
      <c r="L305" s="12" t="s">
        <v>4</v>
      </c>
      <c r="M305" s="77" t="s">
        <v>5</v>
      </c>
      <c r="R305" s="708"/>
      <c r="S305" s="12">
        <v>4</v>
      </c>
      <c r="T305" s="12">
        <v>3.5</v>
      </c>
      <c r="U305" s="12">
        <v>3</v>
      </c>
      <c r="V305" s="12">
        <v>2.5</v>
      </c>
      <c r="W305" s="12">
        <v>2</v>
      </c>
      <c r="X305" s="12">
        <v>1.5</v>
      </c>
      <c r="Y305" s="12">
        <v>1</v>
      </c>
      <c r="Z305" s="12">
        <v>0</v>
      </c>
      <c r="AA305" s="12" t="s">
        <v>3</v>
      </c>
      <c r="AB305" s="12" t="s">
        <v>4</v>
      </c>
      <c r="AC305" s="140" t="s">
        <v>5</v>
      </c>
    </row>
    <row r="306" spans="1:29" ht="15" customHeight="1" x14ac:dyDescent="0.2">
      <c r="A306" s="83"/>
      <c r="B306" s="50" t="s">
        <v>161</v>
      </c>
      <c r="C306" s="51">
        <v>12</v>
      </c>
      <c r="D306" s="51">
        <v>21</v>
      </c>
      <c r="E306" s="51">
        <v>11</v>
      </c>
      <c r="F306" s="51">
        <v>8</v>
      </c>
      <c r="G306" s="51">
        <v>3</v>
      </c>
      <c r="H306" s="51">
        <v>2</v>
      </c>
      <c r="I306" s="51">
        <v>2</v>
      </c>
      <c r="J306" s="51"/>
      <c r="K306" s="51"/>
      <c r="L306" s="51"/>
      <c r="M306" s="51">
        <f>SUM(C306:L306)</f>
        <v>59</v>
      </c>
      <c r="N306" s="85"/>
      <c r="O306" s="85"/>
      <c r="P306" s="85"/>
      <c r="Q306" s="85"/>
      <c r="R306" s="53" t="s">
        <v>162</v>
      </c>
      <c r="S306" s="153">
        <v>3</v>
      </c>
      <c r="T306" s="58">
        <v>7</v>
      </c>
      <c r="U306" s="58">
        <v>8</v>
      </c>
      <c r="V306" s="58">
        <v>18</v>
      </c>
      <c r="W306" s="58">
        <v>12</v>
      </c>
      <c r="X306" s="58">
        <v>7</v>
      </c>
      <c r="Y306" s="58">
        <v>2</v>
      </c>
      <c r="Z306" s="58">
        <v>1</v>
      </c>
      <c r="AA306" s="51"/>
      <c r="AB306" s="51"/>
      <c r="AC306" s="51">
        <f>SUM(S306:AB306)</f>
        <v>58</v>
      </c>
    </row>
    <row r="307" spans="1:29" ht="15" customHeight="1" x14ac:dyDescent="0.2">
      <c r="A307" s="83"/>
      <c r="B307" s="50" t="s">
        <v>163</v>
      </c>
      <c r="C307" s="53">
        <v>22</v>
      </c>
      <c r="D307" s="53">
        <v>9</v>
      </c>
      <c r="E307" s="53">
        <v>5</v>
      </c>
      <c r="F307" s="53">
        <v>6</v>
      </c>
      <c r="G307" s="53">
        <v>2</v>
      </c>
      <c r="H307" s="53">
        <v>8</v>
      </c>
      <c r="I307" s="53">
        <v>3</v>
      </c>
      <c r="J307" s="53">
        <v>4</v>
      </c>
      <c r="K307" s="53"/>
      <c r="L307" s="51"/>
      <c r="M307" s="53">
        <f>SUM(C307:L307)</f>
        <v>59</v>
      </c>
      <c r="N307" s="85"/>
      <c r="O307" s="85"/>
      <c r="P307" s="85"/>
      <c r="Q307" s="85"/>
      <c r="R307" s="53" t="s">
        <v>164</v>
      </c>
      <c r="S307" s="153">
        <v>9</v>
      </c>
      <c r="T307" s="58">
        <v>19</v>
      </c>
      <c r="U307" s="58">
        <v>16</v>
      </c>
      <c r="V307" s="58">
        <v>6</v>
      </c>
      <c r="W307" s="58">
        <v>3</v>
      </c>
      <c r="X307" s="58">
        <v>0</v>
      </c>
      <c r="Y307" s="58">
        <v>2</v>
      </c>
      <c r="Z307" s="58">
        <v>3</v>
      </c>
      <c r="AA307" s="53"/>
      <c r="AB307" s="51"/>
      <c r="AC307" s="53">
        <f>SUM(S307:AB307)</f>
        <v>58</v>
      </c>
    </row>
    <row r="308" spans="1:29" s="1" customFormat="1" ht="15" customHeight="1" x14ac:dyDescent="0.2">
      <c r="A308" s="83"/>
      <c r="B308" s="53" t="s">
        <v>5</v>
      </c>
      <c r="C308" s="51">
        <f t="shared" ref="C308:J308" si="154">SUM(C306:C307)</f>
        <v>34</v>
      </c>
      <c r="D308" s="51">
        <f t="shared" si="154"/>
        <v>30</v>
      </c>
      <c r="E308" s="51">
        <f t="shared" si="154"/>
        <v>16</v>
      </c>
      <c r="F308" s="51">
        <f t="shared" si="154"/>
        <v>14</v>
      </c>
      <c r="G308" s="51">
        <f t="shared" si="154"/>
        <v>5</v>
      </c>
      <c r="H308" s="51">
        <f t="shared" si="154"/>
        <v>10</v>
      </c>
      <c r="I308" s="51">
        <f t="shared" si="154"/>
        <v>5</v>
      </c>
      <c r="J308" s="51">
        <f t="shared" si="154"/>
        <v>4</v>
      </c>
      <c r="K308" s="51"/>
      <c r="L308" s="51"/>
      <c r="M308" s="53">
        <f>SUM(C308:L308)</f>
        <v>118</v>
      </c>
      <c r="N308" s="85"/>
      <c r="O308" s="85"/>
      <c r="P308" s="85"/>
      <c r="Q308" s="85"/>
      <c r="R308" s="53" t="s">
        <v>5</v>
      </c>
      <c r="S308" s="51">
        <f t="shared" ref="S308:Z308" si="155">SUM(S306:S307)</f>
        <v>12</v>
      </c>
      <c r="T308" s="51">
        <f t="shared" si="155"/>
        <v>26</v>
      </c>
      <c r="U308" s="51">
        <f t="shared" si="155"/>
        <v>24</v>
      </c>
      <c r="V308" s="51">
        <f t="shared" si="155"/>
        <v>24</v>
      </c>
      <c r="W308" s="51">
        <f t="shared" si="155"/>
        <v>15</v>
      </c>
      <c r="X308" s="51">
        <f t="shared" si="155"/>
        <v>7</v>
      </c>
      <c r="Y308" s="51">
        <f t="shared" si="155"/>
        <v>4</v>
      </c>
      <c r="Z308" s="51">
        <f t="shared" si="155"/>
        <v>4</v>
      </c>
      <c r="AA308" s="51"/>
      <c r="AB308" s="51"/>
      <c r="AC308" s="53">
        <f>SUM(S308:AB308)</f>
        <v>116</v>
      </c>
    </row>
    <row r="309" spans="1:29" s="1" customFormat="1" ht="15.75" customHeight="1" x14ac:dyDescent="0.2">
      <c r="A309" s="83"/>
      <c r="B309" s="53" t="s">
        <v>242</v>
      </c>
      <c r="C309" s="51">
        <f>C308*C305</f>
        <v>136</v>
      </c>
      <c r="D309" s="51">
        <f t="shared" ref="D309:J309" si="156">D308*D305</f>
        <v>105</v>
      </c>
      <c r="E309" s="51">
        <f t="shared" si="156"/>
        <v>48</v>
      </c>
      <c r="F309" s="51">
        <f t="shared" si="156"/>
        <v>35</v>
      </c>
      <c r="G309" s="51">
        <f t="shared" si="156"/>
        <v>10</v>
      </c>
      <c r="H309" s="51">
        <f t="shared" si="156"/>
        <v>15</v>
      </c>
      <c r="I309" s="51">
        <f t="shared" si="156"/>
        <v>5</v>
      </c>
      <c r="J309" s="51">
        <f t="shared" si="156"/>
        <v>0</v>
      </c>
      <c r="K309" s="51"/>
      <c r="L309" s="51"/>
      <c r="M309" s="53">
        <f>SUM(C309:L309)</f>
        <v>354</v>
      </c>
      <c r="N309" s="85"/>
      <c r="O309" s="85"/>
      <c r="P309" s="85"/>
      <c r="Q309" s="85"/>
      <c r="R309" s="53" t="s">
        <v>242</v>
      </c>
      <c r="S309" s="51">
        <f>S308*S305</f>
        <v>48</v>
      </c>
      <c r="T309" s="51">
        <f t="shared" ref="T309:Z309" si="157">T308*T305</f>
        <v>91</v>
      </c>
      <c r="U309" s="51">
        <f t="shared" si="157"/>
        <v>72</v>
      </c>
      <c r="V309" s="51">
        <f t="shared" si="157"/>
        <v>60</v>
      </c>
      <c r="W309" s="51">
        <f t="shared" si="157"/>
        <v>30</v>
      </c>
      <c r="X309" s="51">
        <f t="shared" si="157"/>
        <v>10.5</v>
      </c>
      <c r="Y309" s="51">
        <f t="shared" si="157"/>
        <v>4</v>
      </c>
      <c r="Z309" s="51">
        <f t="shared" si="157"/>
        <v>0</v>
      </c>
      <c r="AA309" s="51"/>
      <c r="AB309" s="51"/>
      <c r="AC309" s="53">
        <f>SUM(S309:AB309)</f>
        <v>315.5</v>
      </c>
    </row>
    <row r="310" spans="1:29" s="1" customFormat="1" ht="15" customHeight="1" x14ac:dyDescent="0.2">
      <c r="A310" s="83"/>
      <c r="B310" s="53" t="s">
        <v>26</v>
      </c>
      <c r="C310" s="51">
        <f>M309/M308</f>
        <v>3</v>
      </c>
      <c r="D310" s="51"/>
      <c r="E310" s="51"/>
      <c r="F310" s="51"/>
      <c r="G310" s="51"/>
      <c r="H310" s="51"/>
      <c r="I310" s="51"/>
      <c r="J310" s="51"/>
      <c r="K310" s="51"/>
      <c r="L310" s="51"/>
      <c r="M310" s="53"/>
      <c r="N310" s="85"/>
      <c r="O310" s="85"/>
      <c r="P310" s="85"/>
      <c r="Q310" s="85"/>
      <c r="R310" s="53" t="s">
        <v>26</v>
      </c>
      <c r="S310" s="51">
        <f>AC309/AC308</f>
        <v>2.7198275862068964</v>
      </c>
      <c r="T310" s="51"/>
      <c r="U310" s="51"/>
      <c r="V310" s="51"/>
      <c r="W310" s="51"/>
      <c r="X310" s="51"/>
      <c r="Y310" s="51"/>
      <c r="Z310" s="51"/>
      <c r="AA310" s="51"/>
      <c r="AB310" s="51"/>
      <c r="AC310" s="53"/>
    </row>
    <row r="311" spans="1:29" s="1" customFormat="1" ht="15" customHeight="1" x14ac:dyDescent="0.2">
      <c r="A311" s="83"/>
      <c r="B311" s="53" t="s">
        <v>28</v>
      </c>
      <c r="C311" s="51">
        <f>(C308*100)/M308</f>
        <v>28.8135593220339</v>
      </c>
      <c r="D311" s="51">
        <f>(D308*100)/M308</f>
        <v>25.423728813559322</v>
      </c>
      <c r="E311" s="51">
        <f>(E308*100)/M308</f>
        <v>13.559322033898304</v>
      </c>
      <c r="F311" s="51">
        <f>(F308*100)/M308</f>
        <v>11.864406779661017</v>
      </c>
      <c r="G311" s="51">
        <f>(G308*100)/M308</f>
        <v>4.2372881355932206</v>
      </c>
      <c r="H311" s="51">
        <f>(H308*100)/M308</f>
        <v>8.4745762711864412</v>
      </c>
      <c r="I311" s="51">
        <f>(I308*100)/M308</f>
        <v>4.2372881355932206</v>
      </c>
      <c r="J311" s="51">
        <f>(J308*100)/M308</f>
        <v>3.3898305084745761</v>
      </c>
      <c r="K311" s="51"/>
      <c r="L311" s="51"/>
      <c r="M311" s="53">
        <f>SUM(C311:L311)</f>
        <v>99.999999999999972</v>
      </c>
      <c r="N311" s="85"/>
      <c r="O311" s="85"/>
      <c r="P311" s="85"/>
      <c r="Q311" s="85"/>
      <c r="R311" s="53" t="s">
        <v>28</v>
      </c>
      <c r="S311" s="51">
        <f>(S308*100)/AC308</f>
        <v>10.344827586206897</v>
      </c>
      <c r="T311" s="51">
        <f>(T308*100)/AC308</f>
        <v>22.413793103448278</v>
      </c>
      <c r="U311" s="51">
        <f>(U308*100)/AC308</f>
        <v>20.689655172413794</v>
      </c>
      <c r="V311" s="51">
        <f>(V308*100)/AC308</f>
        <v>20.689655172413794</v>
      </c>
      <c r="W311" s="51">
        <f>(W308*100)/AC308</f>
        <v>12.931034482758621</v>
      </c>
      <c r="X311" s="51">
        <f>(X308*100)/AC308</f>
        <v>6.0344827586206895</v>
      </c>
      <c r="Y311" s="150">
        <f>(Y308*100)/AC308</f>
        <v>3.4482758620689653</v>
      </c>
      <c r="Z311" s="150">
        <f>(Z308*100)/AC308</f>
        <v>3.4482758620689653</v>
      </c>
      <c r="AA311" s="51"/>
      <c r="AB311" s="51"/>
      <c r="AC311" s="53">
        <f>SUM(S311:AB311)</f>
        <v>100</v>
      </c>
    </row>
    <row r="312" spans="1:29" ht="15" customHeight="1" x14ac:dyDescent="0.45">
      <c r="A312" s="83"/>
      <c r="B312" s="50" t="s">
        <v>165</v>
      </c>
      <c r="C312" s="51">
        <v>1</v>
      </c>
      <c r="D312" s="51">
        <v>7</v>
      </c>
      <c r="E312" s="51">
        <v>17</v>
      </c>
      <c r="F312" s="51">
        <v>18</v>
      </c>
      <c r="G312" s="51">
        <v>14</v>
      </c>
      <c r="H312" s="51">
        <v>11</v>
      </c>
      <c r="I312" s="51">
        <v>6</v>
      </c>
      <c r="J312" s="51">
        <v>1</v>
      </c>
      <c r="K312" s="51"/>
      <c r="L312" s="51"/>
      <c r="M312" s="53">
        <f>SUM(C312:L312)</f>
        <v>75</v>
      </c>
      <c r="N312" s="85"/>
      <c r="O312" s="85"/>
      <c r="P312" s="85"/>
      <c r="Q312" s="85"/>
      <c r="R312" s="53" t="s">
        <v>166</v>
      </c>
      <c r="S312" s="61">
        <v>25</v>
      </c>
      <c r="T312" s="61">
        <v>7</v>
      </c>
      <c r="U312" s="61">
        <v>8</v>
      </c>
      <c r="V312" s="61">
        <v>9</v>
      </c>
      <c r="W312" s="61">
        <v>14</v>
      </c>
      <c r="X312" s="61">
        <v>5</v>
      </c>
      <c r="Y312" s="61">
        <v>4</v>
      </c>
      <c r="Z312" s="61">
        <v>4</v>
      </c>
      <c r="AA312" s="51"/>
      <c r="AB312" s="51"/>
      <c r="AC312" s="53">
        <f>SUM(S312:AB312)</f>
        <v>76</v>
      </c>
    </row>
    <row r="313" spans="1:29" ht="15" customHeight="1" x14ac:dyDescent="0.45">
      <c r="A313" s="83"/>
      <c r="B313" s="52" t="s">
        <v>167</v>
      </c>
      <c r="C313" s="53">
        <v>22</v>
      </c>
      <c r="D313" s="53">
        <v>9</v>
      </c>
      <c r="E313" s="53">
        <v>5</v>
      </c>
      <c r="F313" s="53">
        <v>8</v>
      </c>
      <c r="G313" s="53">
        <v>12</v>
      </c>
      <c r="H313" s="53">
        <v>5</v>
      </c>
      <c r="I313" s="53">
        <v>6</v>
      </c>
      <c r="J313" s="53">
        <v>8</v>
      </c>
      <c r="K313" s="53"/>
      <c r="L313" s="51"/>
      <c r="M313" s="53">
        <f>SUM(C313:L313)</f>
        <v>75</v>
      </c>
      <c r="N313" s="85"/>
      <c r="O313" s="85"/>
      <c r="P313" s="85"/>
      <c r="Q313" s="85"/>
      <c r="R313" s="53" t="s">
        <v>168</v>
      </c>
      <c r="S313" s="61">
        <v>2</v>
      </c>
      <c r="T313" s="61">
        <v>2</v>
      </c>
      <c r="U313" s="61">
        <v>12</v>
      </c>
      <c r="V313" s="61">
        <v>10</v>
      </c>
      <c r="W313" s="61">
        <v>24</v>
      </c>
      <c r="X313" s="61">
        <v>21</v>
      </c>
      <c r="Y313" s="61">
        <v>4</v>
      </c>
      <c r="Z313" s="61">
        <v>1</v>
      </c>
      <c r="AA313" s="53"/>
      <c r="AB313" s="51"/>
      <c r="AC313" s="53">
        <f>SUM(S313:AB313)</f>
        <v>76</v>
      </c>
    </row>
    <row r="314" spans="1:29" s="1" customFormat="1" ht="15" customHeight="1" x14ac:dyDescent="0.2">
      <c r="A314" s="83"/>
      <c r="B314" s="53" t="s">
        <v>5</v>
      </c>
      <c r="C314" s="51">
        <f t="shared" ref="C314:J314" si="158">SUM(C312:C313)</f>
        <v>23</v>
      </c>
      <c r="D314" s="51">
        <f t="shared" si="158"/>
        <v>16</v>
      </c>
      <c r="E314" s="51">
        <f t="shared" si="158"/>
        <v>22</v>
      </c>
      <c r="F314" s="51">
        <f t="shared" si="158"/>
        <v>26</v>
      </c>
      <c r="G314" s="51">
        <f t="shared" si="158"/>
        <v>26</v>
      </c>
      <c r="H314" s="51">
        <f t="shared" si="158"/>
        <v>16</v>
      </c>
      <c r="I314" s="51">
        <f t="shared" si="158"/>
        <v>12</v>
      </c>
      <c r="J314" s="51">
        <f t="shared" si="158"/>
        <v>9</v>
      </c>
      <c r="K314" s="51"/>
      <c r="L314" s="51"/>
      <c r="M314" s="53">
        <f>SUM(C314:L314)</f>
        <v>150</v>
      </c>
      <c r="N314" s="85"/>
      <c r="O314" s="85"/>
      <c r="P314" s="85"/>
      <c r="Q314" s="85"/>
      <c r="R314" s="53" t="s">
        <v>5</v>
      </c>
      <c r="S314" s="51">
        <f t="shared" ref="S314:Z314" si="159">SUM(S312:S313)</f>
        <v>27</v>
      </c>
      <c r="T314" s="51">
        <f t="shared" si="159"/>
        <v>9</v>
      </c>
      <c r="U314" s="51">
        <f t="shared" si="159"/>
        <v>20</v>
      </c>
      <c r="V314" s="51">
        <f t="shared" si="159"/>
        <v>19</v>
      </c>
      <c r="W314" s="51">
        <f t="shared" si="159"/>
        <v>38</v>
      </c>
      <c r="X314" s="51">
        <f t="shared" si="159"/>
        <v>26</v>
      </c>
      <c r="Y314" s="51">
        <f t="shared" si="159"/>
        <v>8</v>
      </c>
      <c r="Z314" s="51">
        <f t="shared" si="159"/>
        <v>5</v>
      </c>
      <c r="AA314" s="51"/>
      <c r="AB314" s="51"/>
      <c r="AC314" s="53">
        <f>SUM(S314:AB314)</f>
        <v>152</v>
      </c>
    </row>
    <row r="315" spans="1:29" s="1" customFormat="1" ht="15.75" customHeight="1" x14ac:dyDescent="0.2">
      <c r="A315" s="83"/>
      <c r="B315" s="53" t="s">
        <v>242</v>
      </c>
      <c r="C315" s="51">
        <f>C314*C305</f>
        <v>92</v>
      </c>
      <c r="D315" s="51">
        <f t="shared" ref="D315:J315" si="160">D314*D305</f>
        <v>56</v>
      </c>
      <c r="E315" s="51">
        <f t="shared" si="160"/>
        <v>66</v>
      </c>
      <c r="F315" s="51">
        <f t="shared" si="160"/>
        <v>65</v>
      </c>
      <c r="G315" s="51">
        <f t="shared" si="160"/>
        <v>52</v>
      </c>
      <c r="H315" s="51">
        <f t="shared" si="160"/>
        <v>24</v>
      </c>
      <c r="I315" s="51">
        <f t="shared" si="160"/>
        <v>12</v>
      </c>
      <c r="J315" s="51">
        <f t="shared" si="160"/>
        <v>0</v>
      </c>
      <c r="K315" s="51"/>
      <c r="L315" s="51"/>
      <c r="M315" s="53">
        <f>SUM(C315:L315)</f>
        <v>367</v>
      </c>
      <c r="N315" s="85"/>
      <c r="O315" s="85"/>
      <c r="P315" s="85"/>
      <c r="Q315" s="85"/>
      <c r="R315" s="53" t="s">
        <v>242</v>
      </c>
      <c r="S315" s="51">
        <f>S314*S305</f>
        <v>108</v>
      </c>
      <c r="T315" s="51">
        <f t="shared" ref="T315:Z315" si="161">T314*T305</f>
        <v>31.5</v>
      </c>
      <c r="U315" s="51">
        <f t="shared" si="161"/>
        <v>60</v>
      </c>
      <c r="V315" s="51">
        <f t="shared" si="161"/>
        <v>47.5</v>
      </c>
      <c r="W315" s="51">
        <f t="shared" si="161"/>
        <v>76</v>
      </c>
      <c r="X315" s="51">
        <f t="shared" si="161"/>
        <v>39</v>
      </c>
      <c r="Y315" s="51">
        <f t="shared" si="161"/>
        <v>8</v>
      </c>
      <c r="Z315" s="51">
        <f t="shared" si="161"/>
        <v>0</v>
      </c>
      <c r="AA315" s="51"/>
      <c r="AB315" s="51"/>
      <c r="AC315" s="53">
        <f>SUM(S315:AB315)</f>
        <v>370</v>
      </c>
    </row>
    <row r="316" spans="1:29" s="1" customFormat="1" ht="15" customHeight="1" x14ac:dyDescent="0.2">
      <c r="A316" s="83"/>
      <c r="B316" s="53" t="s">
        <v>26</v>
      </c>
      <c r="C316" s="51">
        <f>M315/M314</f>
        <v>2.4466666666666668</v>
      </c>
      <c r="D316" s="51"/>
      <c r="E316" s="51"/>
      <c r="F316" s="51"/>
      <c r="G316" s="51"/>
      <c r="H316" s="51"/>
      <c r="I316" s="51"/>
      <c r="J316" s="51"/>
      <c r="K316" s="51"/>
      <c r="L316" s="51"/>
      <c r="M316" s="53"/>
      <c r="N316" s="85"/>
      <c r="O316" s="85"/>
      <c r="P316" s="85"/>
      <c r="Q316" s="85"/>
      <c r="R316" s="53" t="s">
        <v>26</v>
      </c>
      <c r="S316" s="150">
        <f>AC315/AC314</f>
        <v>2.4342105263157894</v>
      </c>
      <c r="T316" s="51"/>
      <c r="U316" s="51"/>
      <c r="V316" s="51"/>
      <c r="W316" s="51"/>
      <c r="X316" s="51"/>
      <c r="Y316" s="51"/>
      <c r="Z316" s="51"/>
      <c r="AA316" s="51"/>
      <c r="AB316" s="51"/>
      <c r="AC316" s="53"/>
    </row>
    <row r="317" spans="1:29" s="1" customFormat="1" ht="15" customHeight="1" x14ac:dyDescent="0.2">
      <c r="A317" s="83"/>
      <c r="B317" s="53" t="s">
        <v>28</v>
      </c>
      <c r="C317" s="51">
        <f>(C314*100)/M314</f>
        <v>15.333333333333334</v>
      </c>
      <c r="D317" s="51">
        <f>(D314*100)/M314</f>
        <v>10.666666666666666</v>
      </c>
      <c r="E317" s="51">
        <f>(E314*100)/M314</f>
        <v>14.666666666666666</v>
      </c>
      <c r="F317" s="51">
        <f>(F314*100)/M314</f>
        <v>17.333333333333332</v>
      </c>
      <c r="G317" s="51">
        <f>(G314*100)/M314</f>
        <v>17.333333333333332</v>
      </c>
      <c r="H317" s="51">
        <f>(H314*100)/M314</f>
        <v>10.666666666666666</v>
      </c>
      <c r="I317" s="51">
        <f>(I314*100)/M314</f>
        <v>8</v>
      </c>
      <c r="J317" s="51">
        <f>(J314*100)/M314</f>
        <v>6</v>
      </c>
      <c r="K317" s="51"/>
      <c r="L317" s="51"/>
      <c r="M317" s="53">
        <f t="shared" ref="M317:M323" si="162">SUM(C317:L317)</f>
        <v>100</v>
      </c>
      <c r="N317" s="85"/>
      <c r="O317" s="85"/>
      <c r="P317" s="85"/>
      <c r="Q317" s="85"/>
      <c r="R317" s="53" t="s">
        <v>28</v>
      </c>
      <c r="S317" s="51">
        <f>(S314*100)/AC314</f>
        <v>17.763157894736842</v>
      </c>
      <c r="T317" s="150">
        <f>(T314*100)/AC314</f>
        <v>5.9210526315789478</v>
      </c>
      <c r="U317" s="150">
        <f>(U314*100)/AC314</f>
        <v>13.157894736842104</v>
      </c>
      <c r="V317" s="150">
        <f>(V314*100)/AC314</f>
        <v>12.5</v>
      </c>
      <c r="W317" s="150">
        <f>(W314*100)/AC314</f>
        <v>25</v>
      </c>
      <c r="X317" s="150">
        <f>(X314*100)/AC314</f>
        <v>17.105263157894736</v>
      </c>
      <c r="Y317" s="150">
        <f>(Y314*100)/AC314</f>
        <v>5.2631578947368425</v>
      </c>
      <c r="Z317" s="150">
        <f>(Z314*100)/AC314</f>
        <v>3.2894736842105261</v>
      </c>
      <c r="AA317" s="51"/>
      <c r="AB317" s="51"/>
      <c r="AC317" s="53">
        <f t="shared" ref="AC317:AC323" si="163">SUM(S317:AB317)</f>
        <v>100</v>
      </c>
    </row>
    <row r="318" spans="1:29" ht="15" customHeight="1" x14ac:dyDescent="0.2">
      <c r="A318" s="83"/>
      <c r="B318" s="50" t="s">
        <v>169</v>
      </c>
      <c r="C318" s="51">
        <v>29</v>
      </c>
      <c r="D318" s="51">
        <v>16</v>
      </c>
      <c r="E318" s="51">
        <v>18</v>
      </c>
      <c r="F318" s="51">
        <v>8</v>
      </c>
      <c r="G318" s="51">
        <v>11</v>
      </c>
      <c r="H318" s="51">
        <v>6</v>
      </c>
      <c r="I318" s="51">
        <v>5</v>
      </c>
      <c r="J318" s="51">
        <v>4</v>
      </c>
      <c r="K318" s="51"/>
      <c r="L318" s="51"/>
      <c r="M318" s="53">
        <f t="shared" si="162"/>
        <v>97</v>
      </c>
      <c r="N318" s="85"/>
      <c r="O318" s="85"/>
      <c r="P318" s="85"/>
      <c r="Q318" s="85"/>
      <c r="R318" s="58" t="s">
        <v>170</v>
      </c>
      <c r="S318" s="58">
        <v>39</v>
      </c>
      <c r="T318" s="58">
        <v>16</v>
      </c>
      <c r="U318" s="58">
        <v>20</v>
      </c>
      <c r="V318" s="58">
        <v>11</v>
      </c>
      <c r="W318" s="58">
        <v>4</v>
      </c>
      <c r="X318" s="58">
        <v>1</v>
      </c>
      <c r="Y318" s="58">
        <v>5</v>
      </c>
      <c r="Z318" s="58">
        <v>0</v>
      </c>
      <c r="AA318" s="51"/>
      <c r="AB318" s="51"/>
      <c r="AC318" s="53">
        <f t="shared" si="163"/>
        <v>96</v>
      </c>
    </row>
    <row r="319" spans="1:29" ht="15" customHeight="1" x14ac:dyDescent="0.2">
      <c r="A319" s="83"/>
      <c r="B319" s="52" t="s">
        <v>171</v>
      </c>
      <c r="C319" s="53">
        <v>12</v>
      </c>
      <c r="D319" s="53">
        <v>20</v>
      </c>
      <c r="E319" s="53">
        <v>29</v>
      </c>
      <c r="F319" s="53">
        <v>14</v>
      </c>
      <c r="G319" s="53">
        <v>10</v>
      </c>
      <c r="H319" s="53">
        <v>5</v>
      </c>
      <c r="I319" s="53"/>
      <c r="J319" s="53">
        <v>7</v>
      </c>
      <c r="K319" s="53"/>
      <c r="L319" s="51"/>
      <c r="M319" s="53">
        <f t="shared" si="162"/>
        <v>97</v>
      </c>
      <c r="N319" s="85"/>
      <c r="O319" s="85"/>
      <c r="P319" s="85"/>
      <c r="Q319" s="85"/>
      <c r="R319" s="58" t="s">
        <v>172</v>
      </c>
      <c r="S319" s="58">
        <v>40</v>
      </c>
      <c r="T319" s="58">
        <v>15</v>
      </c>
      <c r="U319" s="58">
        <v>20</v>
      </c>
      <c r="V319" s="58">
        <v>11</v>
      </c>
      <c r="W319" s="58">
        <v>4</v>
      </c>
      <c r="X319" s="58">
        <v>0</v>
      </c>
      <c r="Y319" s="58">
        <v>6</v>
      </c>
      <c r="Z319" s="58">
        <v>0</v>
      </c>
      <c r="AA319" s="53"/>
      <c r="AB319" s="51"/>
      <c r="AC319" s="53">
        <f t="shared" si="163"/>
        <v>96</v>
      </c>
    </row>
    <row r="320" spans="1:29" ht="15" customHeight="1" x14ac:dyDescent="0.2">
      <c r="A320" s="83"/>
      <c r="B320" s="50" t="s">
        <v>173</v>
      </c>
      <c r="C320" s="51">
        <v>2</v>
      </c>
      <c r="D320" s="51">
        <v>4</v>
      </c>
      <c r="E320" s="51">
        <v>6</v>
      </c>
      <c r="F320" s="51">
        <v>4</v>
      </c>
      <c r="G320" s="51">
        <v>6</v>
      </c>
      <c r="H320" s="51">
        <v>2</v>
      </c>
      <c r="I320" s="51">
        <v>1</v>
      </c>
      <c r="J320" s="51"/>
      <c r="K320" s="51"/>
      <c r="L320" s="51"/>
      <c r="M320" s="53">
        <f t="shared" si="162"/>
        <v>25</v>
      </c>
      <c r="N320" s="85"/>
      <c r="O320" s="85"/>
      <c r="P320" s="85"/>
      <c r="Q320" s="85"/>
      <c r="R320" s="58" t="s">
        <v>174</v>
      </c>
      <c r="S320" s="58">
        <v>1</v>
      </c>
      <c r="T320" s="58">
        <v>1</v>
      </c>
      <c r="U320" s="58">
        <v>9</v>
      </c>
      <c r="V320" s="58">
        <v>4</v>
      </c>
      <c r="W320" s="58">
        <v>3</v>
      </c>
      <c r="X320" s="58">
        <v>2</v>
      </c>
      <c r="Y320" s="58">
        <v>3</v>
      </c>
      <c r="Z320" s="58">
        <v>2</v>
      </c>
      <c r="AA320" s="51"/>
      <c r="AB320" s="51"/>
      <c r="AC320" s="53">
        <f t="shared" si="163"/>
        <v>25</v>
      </c>
    </row>
    <row r="321" spans="1:29" s="1" customFormat="1" ht="15" customHeight="1" x14ac:dyDescent="0.2">
      <c r="A321" s="83"/>
      <c r="B321" s="50" t="s">
        <v>252</v>
      </c>
      <c r="C321" s="51"/>
      <c r="D321" s="51">
        <v>1</v>
      </c>
      <c r="E321" s="51">
        <v>5</v>
      </c>
      <c r="F321" s="51">
        <v>6</v>
      </c>
      <c r="G321" s="51">
        <v>4</v>
      </c>
      <c r="H321" s="51">
        <v>2</v>
      </c>
      <c r="I321" s="51">
        <v>1</v>
      </c>
      <c r="J321" s="51">
        <v>1</v>
      </c>
      <c r="K321" s="51"/>
      <c r="L321" s="51"/>
      <c r="M321" s="53">
        <f>SUM(C321:L321)</f>
        <v>20</v>
      </c>
      <c r="N321" s="85"/>
      <c r="O321" s="85"/>
      <c r="P321" s="85"/>
      <c r="Q321" s="85"/>
      <c r="R321" s="58" t="s">
        <v>265</v>
      </c>
      <c r="S321" s="58">
        <v>0</v>
      </c>
      <c r="T321" s="58">
        <v>0</v>
      </c>
      <c r="U321" s="58">
        <v>0</v>
      </c>
      <c r="V321" s="58">
        <v>0</v>
      </c>
      <c r="W321" s="58">
        <v>5</v>
      </c>
      <c r="X321" s="58">
        <v>9</v>
      </c>
      <c r="Y321" s="58">
        <v>3</v>
      </c>
      <c r="Z321" s="58">
        <v>2</v>
      </c>
      <c r="AA321" s="51"/>
      <c r="AB321" s="51"/>
      <c r="AC321" s="53">
        <f t="shared" si="163"/>
        <v>19</v>
      </c>
    </row>
    <row r="322" spans="1:29" s="1" customFormat="1" ht="15" customHeight="1" x14ac:dyDescent="0.2">
      <c r="A322" s="83"/>
      <c r="B322" s="53" t="s">
        <v>5</v>
      </c>
      <c r="C322" s="51">
        <f>SUM(C318:C320)</f>
        <v>43</v>
      </c>
      <c r="D322" s="51">
        <f>SUM(D318:D321)</f>
        <v>41</v>
      </c>
      <c r="E322" s="51">
        <f>SUM(E318:E321)</f>
        <v>58</v>
      </c>
      <c r="F322" s="51">
        <f>SUM(F318:F321)</f>
        <v>32</v>
      </c>
      <c r="G322" s="51">
        <f>SUM(G318:G321)</f>
        <v>31</v>
      </c>
      <c r="H322" s="51">
        <f>SUM(H318:H321)</f>
        <v>15</v>
      </c>
      <c r="I322" s="51">
        <f>SUM(I318:I320)</f>
        <v>6</v>
      </c>
      <c r="J322" s="51">
        <f>SUM(J318:J320)</f>
        <v>11</v>
      </c>
      <c r="K322" s="51"/>
      <c r="L322" s="51"/>
      <c r="M322" s="53">
        <f t="shared" si="162"/>
        <v>237</v>
      </c>
      <c r="N322" s="85"/>
      <c r="O322" s="85"/>
      <c r="P322" s="85"/>
      <c r="Q322" s="85"/>
      <c r="R322" s="53" t="s">
        <v>5</v>
      </c>
      <c r="S322" s="51">
        <f>SUM(S318:S320)</f>
        <v>80</v>
      </c>
      <c r="T322" s="51">
        <f>SUM(T318:T321)</f>
        <v>32</v>
      </c>
      <c r="U322" s="51">
        <f>SUM(U318:U321)</f>
        <v>49</v>
      </c>
      <c r="V322" s="51">
        <f>SUM(V318:V321)</f>
        <v>26</v>
      </c>
      <c r="W322" s="51">
        <f>SUM(W318:W321)</f>
        <v>16</v>
      </c>
      <c r="X322" s="51">
        <f>SUM(X318:X321)</f>
        <v>12</v>
      </c>
      <c r="Y322" s="51">
        <f>SUM(Y318:Y320)</f>
        <v>14</v>
      </c>
      <c r="Z322" s="51">
        <f>SUM(Z318:Z320)</f>
        <v>2</v>
      </c>
      <c r="AA322" s="51"/>
      <c r="AB322" s="51"/>
      <c r="AC322" s="53">
        <f t="shared" si="163"/>
        <v>231</v>
      </c>
    </row>
    <row r="323" spans="1:29" s="1" customFormat="1" ht="15.75" customHeight="1" x14ac:dyDescent="0.2">
      <c r="A323" s="83"/>
      <c r="B323" s="53" t="s">
        <v>242</v>
      </c>
      <c r="C323" s="51">
        <f>C322*C305</f>
        <v>172</v>
      </c>
      <c r="D323" s="51">
        <f t="shared" ref="D323:J323" si="164">D322*D305</f>
        <v>143.5</v>
      </c>
      <c r="E323" s="51">
        <f t="shared" si="164"/>
        <v>174</v>
      </c>
      <c r="F323" s="51">
        <f t="shared" si="164"/>
        <v>80</v>
      </c>
      <c r="G323" s="51">
        <f t="shared" si="164"/>
        <v>62</v>
      </c>
      <c r="H323" s="51">
        <f t="shared" si="164"/>
        <v>22.5</v>
      </c>
      <c r="I323" s="51">
        <f t="shared" si="164"/>
        <v>6</v>
      </c>
      <c r="J323" s="51">
        <f t="shared" si="164"/>
        <v>0</v>
      </c>
      <c r="K323" s="51"/>
      <c r="L323" s="51"/>
      <c r="M323" s="53">
        <f t="shared" si="162"/>
        <v>660</v>
      </c>
      <c r="N323" s="85"/>
      <c r="O323" s="85"/>
      <c r="P323" s="85"/>
      <c r="Q323" s="85"/>
      <c r="R323" s="53" t="s">
        <v>242</v>
      </c>
      <c r="S323" s="51">
        <f>S322*S305</f>
        <v>320</v>
      </c>
      <c r="T323" s="51">
        <f t="shared" ref="T323:Z323" si="165">T322*T305</f>
        <v>112</v>
      </c>
      <c r="U323" s="51">
        <f t="shared" si="165"/>
        <v>147</v>
      </c>
      <c r="V323" s="51">
        <f t="shared" si="165"/>
        <v>65</v>
      </c>
      <c r="W323" s="51">
        <f t="shared" si="165"/>
        <v>32</v>
      </c>
      <c r="X323" s="51">
        <f t="shared" si="165"/>
        <v>18</v>
      </c>
      <c r="Y323" s="51">
        <f t="shared" si="165"/>
        <v>14</v>
      </c>
      <c r="Z323" s="51">
        <f t="shared" si="165"/>
        <v>0</v>
      </c>
      <c r="AA323" s="51"/>
      <c r="AB323" s="51"/>
      <c r="AC323" s="53">
        <f t="shared" si="163"/>
        <v>708</v>
      </c>
    </row>
    <row r="324" spans="1:29" s="1" customFormat="1" ht="15" customHeight="1" x14ac:dyDescent="0.2">
      <c r="A324" s="83"/>
      <c r="B324" s="53" t="s">
        <v>26</v>
      </c>
      <c r="C324" s="51">
        <f>M323/M322</f>
        <v>2.7848101265822787</v>
      </c>
      <c r="D324" s="51"/>
      <c r="E324" s="51"/>
      <c r="F324" s="51"/>
      <c r="G324" s="51"/>
      <c r="H324" s="51"/>
      <c r="I324" s="51"/>
      <c r="J324" s="51"/>
      <c r="K324" s="51"/>
      <c r="L324" s="51"/>
      <c r="M324" s="53"/>
      <c r="N324" s="85"/>
      <c r="O324" s="85"/>
      <c r="P324" s="85"/>
      <c r="Q324" s="85"/>
      <c r="R324" s="53" t="s">
        <v>26</v>
      </c>
      <c r="S324" s="150">
        <f>AC323/AC322</f>
        <v>3.0649350649350651</v>
      </c>
      <c r="T324" s="51"/>
      <c r="U324" s="51"/>
      <c r="V324" s="51"/>
      <c r="W324" s="51"/>
      <c r="X324" s="51"/>
      <c r="Y324" s="51"/>
      <c r="Z324" s="51"/>
      <c r="AA324" s="51"/>
      <c r="AB324" s="51"/>
      <c r="AC324" s="53"/>
    </row>
    <row r="325" spans="1:29" s="1" customFormat="1" ht="15" customHeight="1" x14ac:dyDescent="0.2">
      <c r="A325" s="83"/>
      <c r="B325" s="53" t="s">
        <v>28</v>
      </c>
      <c r="C325" s="51">
        <f>(C322*100)/M322</f>
        <v>18.143459915611814</v>
      </c>
      <c r="D325" s="51">
        <f>(D322*100)/M322</f>
        <v>17.299578059071731</v>
      </c>
      <c r="E325" s="51">
        <f>(E322*100)/M322</f>
        <v>24.472573839662449</v>
      </c>
      <c r="F325" s="51">
        <f>(F322*100)/M322</f>
        <v>13.502109704641351</v>
      </c>
      <c r="G325" s="51">
        <f>(G322*100)/M322</f>
        <v>13.080168776371307</v>
      </c>
      <c r="H325" s="51">
        <f>(H322*100)/M322</f>
        <v>6.3291139240506329</v>
      </c>
      <c r="I325" s="51">
        <f>(I322*100)/M322</f>
        <v>2.5316455696202533</v>
      </c>
      <c r="J325" s="51">
        <f>(J322*100)/M322</f>
        <v>4.6413502109704643</v>
      </c>
      <c r="K325" s="51"/>
      <c r="L325" s="51"/>
      <c r="M325" s="53">
        <f t="shared" ref="M325:M330" si="166">SUM(C325:L325)</f>
        <v>100</v>
      </c>
      <c r="N325" s="85"/>
      <c r="O325" s="85"/>
      <c r="P325" s="85"/>
      <c r="Q325" s="85"/>
      <c r="R325" s="53" t="s">
        <v>28</v>
      </c>
      <c r="S325" s="51">
        <f>(S322*100)/AC322</f>
        <v>34.632034632034632</v>
      </c>
      <c r="T325" s="150">
        <f>(T322*100)/AC322</f>
        <v>13.852813852813853</v>
      </c>
      <c r="U325" s="150">
        <f>(U322*100)/AC322</f>
        <v>21.212121212121211</v>
      </c>
      <c r="V325" s="150">
        <f>(V322*100)/AC322</f>
        <v>11.255411255411255</v>
      </c>
      <c r="W325" s="150">
        <f>(W322*100)/AC322</f>
        <v>6.9264069264069263</v>
      </c>
      <c r="X325" s="150">
        <f>(X322*100)/AC322</f>
        <v>5.1948051948051948</v>
      </c>
      <c r="Y325" s="150">
        <f>(Y322*100)/AC322</f>
        <v>6.0606060606060606</v>
      </c>
      <c r="Z325" s="150">
        <f>(Z322*100)/AC322</f>
        <v>0.86580086580086579</v>
      </c>
      <c r="AA325" s="51"/>
      <c r="AB325" s="51"/>
      <c r="AC325" s="53">
        <f t="shared" ref="AC325:AC330" si="167">SUM(S325:AB325)</f>
        <v>100</v>
      </c>
    </row>
    <row r="326" spans="1:29" ht="15" customHeight="1" x14ac:dyDescent="0.2">
      <c r="A326" s="83"/>
      <c r="B326" s="52" t="s">
        <v>175</v>
      </c>
      <c r="C326" s="53">
        <v>15</v>
      </c>
      <c r="D326" s="53">
        <v>7</v>
      </c>
      <c r="E326" s="53">
        <v>5</v>
      </c>
      <c r="F326" s="53">
        <v>3</v>
      </c>
      <c r="G326" s="53">
        <v>5</v>
      </c>
      <c r="H326" s="53">
        <v>10</v>
      </c>
      <c r="I326" s="53">
        <v>1</v>
      </c>
      <c r="J326" s="53">
        <v>5</v>
      </c>
      <c r="K326" s="53"/>
      <c r="L326" s="51"/>
      <c r="M326" s="53">
        <f t="shared" si="166"/>
        <v>51</v>
      </c>
      <c r="N326" s="85"/>
      <c r="O326" s="85"/>
      <c r="P326" s="85"/>
      <c r="Q326" s="85"/>
      <c r="R326" s="58" t="s">
        <v>176</v>
      </c>
      <c r="S326" s="58">
        <v>4</v>
      </c>
      <c r="T326" s="58">
        <v>1</v>
      </c>
      <c r="U326" s="58">
        <v>15</v>
      </c>
      <c r="V326" s="58">
        <v>3</v>
      </c>
      <c r="W326" s="58">
        <v>1</v>
      </c>
      <c r="X326" s="58">
        <v>0</v>
      </c>
      <c r="Y326" s="58">
        <v>0</v>
      </c>
      <c r="Z326" s="58">
        <v>25</v>
      </c>
      <c r="AA326" s="53"/>
      <c r="AB326" s="51"/>
      <c r="AC326" s="53">
        <f t="shared" si="167"/>
        <v>49</v>
      </c>
    </row>
    <row r="327" spans="1:29" ht="15" customHeight="1" x14ac:dyDescent="0.2">
      <c r="A327" s="83"/>
      <c r="B327" s="52" t="s">
        <v>177</v>
      </c>
      <c r="C327" s="53">
        <v>10</v>
      </c>
      <c r="D327" s="53">
        <v>19</v>
      </c>
      <c r="E327" s="53">
        <v>11</v>
      </c>
      <c r="F327" s="53">
        <v>7</v>
      </c>
      <c r="G327" s="53">
        <v>2</v>
      </c>
      <c r="H327" s="53"/>
      <c r="I327" s="53"/>
      <c r="J327" s="53">
        <v>2</v>
      </c>
      <c r="K327" s="53"/>
      <c r="L327" s="51"/>
      <c r="M327" s="53">
        <f t="shared" si="166"/>
        <v>51</v>
      </c>
      <c r="N327" s="85"/>
      <c r="O327" s="85"/>
      <c r="P327" s="85"/>
      <c r="Q327" s="85"/>
      <c r="R327" s="58" t="s">
        <v>226</v>
      </c>
      <c r="S327" s="58">
        <v>1</v>
      </c>
      <c r="T327" s="58">
        <v>3</v>
      </c>
      <c r="U327" s="58">
        <v>1</v>
      </c>
      <c r="V327" s="58">
        <v>0</v>
      </c>
      <c r="W327" s="58">
        <v>1</v>
      </c>
      <c r="X327" s="58">
        <v>0</v>
      </c>
      <c r="Y327" s="58">
        <v>1</v>
      </c>
      <c r="Z327" s="58">
        <v>1</v>
      </c>
      <c r="AA327" s="53"/>
      <c r="AB327" s="51"/>
      <c r="AC327" s="53">
        <f t="shared" si="167"/>
        <v>8</v>
      </c>
    </row>
    <row r="328" spans="1:29" s="1" customFormat="1" ht="15" customHeight="1" x14ac:dyDescent="0.2">
      <c r="A328" s="83"/>
      <c r="B328" s="52" t="s">
        <v>218</v>
      </c>
      <c r="C328" s="53"/>
      <c r="D328" s="53">
        <v>3</v>
      </c>
      <c r="E328" s="53">
        <v>1</v>
      </c>
      <c r="F328" s="53">
        <v>2</v>
      </c>
      <c r="G328" s="53">
        <v>2</v>
      </c>
      <c r="H328" s="53"/>
      <c r="I328" s="53">
        <v>1</v>
      </c>
      <c r="J328" s="53"/>
      <c r="K328" s="53"/>
      <c r="L328" s="51"/>
      <c r="M328" s="53">
        <f t="shared" si="166"/>
        <v>9</v>
      </c>
      <c r="N328" s="85"/>
      <c r="O328" s="85"/>
      <c r="P328" s="85"/>
      <c r="Q328" s="85"/>
      <c r="R328" s="58" t="s">
        <v>178</v>
      </c>
      <c r="S328" s="58">
        <v>15</v>
      </c>
      <c r="T328" s="58">
        <v>16</v>
      </c>
      <c r="U328" s="58">
        <v>5</v>
      </c>
      <c r="V328" s="58">
        <v>3</v>
      </c>
      <c r="W328" s="58">
        <v>0</v>
      </c>
      <c r="X328" s="58">
        <v>1</v>
      </c>
      <c r="Y328" s="58">
        <v>8</v>
      </c>
      <c r="Z328" s="58">
        <v>1</v>
      </c>
      <c r="AA328" s="53"/>
      <c r="AB328" s="51"/>
      <c r="AC328" s="53">
        <f t="shared" si="167"/>
        <v>49</v>
      </c>
    </row>
    <row r="329" spans="1:29" s="1" customFormat="1" ht="15" customHeight="1" x14ac:dyDescent="0.2">
      <c r="A329" s="83"/>
      <c r="B329" s="53" t="s">
        <v>5</v>
      </c>
      <c r="C329" s="53">
        <f t="shared" ref="C329:J329" si="168">SUM(C326:C328)</f>
        <v>25</v>
      </c>
      <c r="D329" s="53">
        <f t="shared" si="168"/>
        <v>29</v>
      </c>
      <c r="E329" s="53">
        <f t="shared" si="168"/>
        <v>17</v>
      </c>
      <c r="F329" s="53">
        <f t="shared" si="168"/>
        <v>12</v>
      </c>
      <c r="G329" s="53">
        <f t="shared" si="168"/>
        <v>9</v>
      </c>
      <c r="H329" s="53">
        <f t="shared" si="168"/>
        <v>10</v>
      </c>
      <c r="I329" s="53">
        <f t="shared" si="168"/>
        <v>2</v>
      </c>
      <c r="J329" s="53">
        <f t="shared" si="168"/>
        <v>7</v>
      </c>
      <c r="K329" s="53"/>
      <c r="L329" s="51"/>
      <c r="M329" s="53">
        <f t="shared" si="166"/>
        <v>111</v>
      </c>
      <c r="N329" s="85"/>
      <c r="O329" s="85"/>
      <c r="P329" s="85"/>
      <c r="Q329" s="85"/>
      <c r="R329" s="53" t="s">
        <v>5</v>
      </c>
      <c r="S329" s="53">
        <f t="shared" ref="S329:Z329" si="169">SUM(S326:S328)</f>
        <v>20</v>
      </c>
      <c r="T329" s="53">
        <f t="shared" si="169"/>
        <v>20</v>
      </c>
      <c r="U329" s="53">
        <f t="shared" si="169"/>
        <v>21</v>
      </c>
      <c r="V329" s="53">
        <f t="shared" si="169"/>
        <v>6</v>
      </c>
      <c r="W329" s="53">
        <f t="shared" si="169"/>
        <v>2</v>
      </c>
      <c r="X329" s="53">
        <f t="shared" si="169"/>
        <v>1</v>
      </c>
      <c r="Y329" s="53">
        <f t="shared" si="169"/>
        <v>9</v>
      </c>
      <c r="Z329" s="53">
        <f t="shared" si="169"/>
        <v>27</v>
      </c>
      <c r="AA329" s="53"/>
      <c r="AB329" s="51"/>
      <c r="AC329" s="53">
        <f t="shared" si="167"/>
        <v>106</v>
      </c>
    </row>
    <row r="330" spans="1:29" s="1" customFormat="1" ht="23.25" customHeight="1" x14ac:dyDescent="0.2">
      <c r="A330" s="83"/>
      <c r="B330" s="53" t="s">
        <v>242</v>
      </c>
      <c r="C330" s="53">
        <f>C329*C305</f>
        <v>100</v>
      </c>
      <c r="D330" s="53">
        <f t="shared" ref="D330:J330" si="170">D329*D305</f>
        <v>101.5</v>
      </c>
      <c r="E330" s="53">
        <f t="shared" si="170"/>
        <v>51</v>
      </c>
      <c r="F330" s="53">
        <f t="shared" si="170"/>
        <v>30</v>
      </c>
      <c r="G330" s="53">
        <f t="shared" si="170"/>
        <v>18</v>
      </c>
      <c r="H330" s="53">
        <f t="shared" si="170"/>
        <v>15</v>
      </c>
      <c r="I330" s="53">
        <f t="shared" si="170"/>
        <v>2</v>
      </c>
      <c r="J330" s="53">
        <f t="shared" si="170"/>
        <v>0</v>
      </c>
      <c r="K330" s="53"/>
      <c r="L330" s="51"/>
      <c r="M330" s="53">
        <f t="shared" si="166"/>
        <v>317.5</v>
      </c>
      <c r="N330" s="85"/>
      <c r="O330" s="85"/>
      <c r="P330" s="85"/>
      <c r="Q330" s="85"/>
      <c r="R330" s="53" t="s">
        <v>242</v>
      </c>
      <c r="S330" s="53">
        <f>S329*S305</f>
        <v>80</v>
      </c>
      <c r="T330" s="53">
        <f t="shared" ref="T330:Z330" si="171">T329*T305</f>
        <v>70</v>
      </c>
      <c r="U330" s="53">
        <f t="shared" si="171"/>
        <v>63</v>
      </c>
      <c r="V330" s="53">
        <f t="shared" si="171"/>
        <v>15</v>
      </c>
      <c r="W330" s="53">
        <f t="shared" si="171"/>
        <v>4</v>
      </c>
      <c r="X330" s="53">
        <f t="shared" si="171"/>
        <v>1.5</v>
      </c>
      <c r="Y330" s="53">
        <f t="shared" si="171"/>
        <v>9</v>
      </c>
      <c r="Z330" s="53">
        <f t="shared" si="171"/>
        <v>0</v>
      </c>
      <c r="AA330" s="53"/>
      <c r="AB330" s="51"/>
      <c r="AC330" s="53">
        <f t="shared" si="167"/>
        <v>242.5</v>
      </c>
    </row>
    <row r="331" spans="1:29" s="1" customFormat="1" ht="15" customHeight="1" x14ac:dyDescent="0.2">
      <c r="A331" s="83"/>
      <c r="B331" s="53" t="s">
        <v>26</v>
      </c>
      <c r="C331" s="53">
        <f>M330/M329</f>
        <v>2.8603603603603602</v>
      </c>
      <c r="D331" s="53"/>
      <c r="E331" s="53"/>
      <c r="F331" s="53"/>
      <c r="G331" s="53"/>
      <c r="H331" s="53"/>
      <c r="I331" s="53"/>
      <c r="J331" s="53"/>
      <c r="K331" s="53"/>
      <c r="L331" s="51"/>
      <c r="M331" s="53"/>
      <c r="N331" s="85"/>
      <c r="O331" s="85"/>
      <c r="P331" s="85"/>
      <c r="Q331" s="85"/>
      <c r="R331" s="53" t="s">
        <v>26</v>
      </c>
      <c r="S331" s="80">
        <f>AC330/AC329</f>
        <v>2.2877358490566038</v>
      </c>
      <c r="T331" s="53"/>
      <c r="U331" s="53"/>
      <c r="V331" s="53"/>
      <c r="W331" s="53"/>
      <c r="X331" s="53"/>
      <c r="Y331" s="53"/>
      <c r="Z331" s="53"/>
      <c r="AA331" s="53"/>
      <c r="AB331" s="51"/>
      <c r="AC331" s="53"/>
    </row>
    <row r="332" spans="1:29" s="1" customFormat="1" ht="15" customHeight="1" x14ac:dyDescent="0.2">
      <c r="A332" s="83"/>
      <c r="B332" s="53" t="s">
        <v>28</v>
      </c>
      <c r="C332" s="53">
        <f>(C329*100)/M329</f>
        <v>22.522522522522522</v>
      </c>
      <c r="D332" s="53">
        <f>(D329*100)/M329</f>
        <v>26.126126126126128</v>
      </c>
      <c r="E332" s="53">
        <f>(E329*100)/M329</f>
        <v>15.315315315315315</v>
      </c>
      <c r="F332" s="53">
        <f>(F329*100)/M329</f>
        <v>10.810810810810811</v>
      </c>
      <c r="G332" s="53">
        <f>(G329*100)/M329</f>
        <v>8.1081081081081088</v>
      </c>
      <c r="H332" s="53">
        <f>(H329*100)/M329</f>
        <v>9.0090090090090094</v>
      </c>
      <c r="I332" s="53">
        <f>(I329*100)/M329</f>
        <v>1.8018018018018018</v>
      </c>
      <c r="J332" s="53">
        <f>(J329*100)/M329</f>
        <v>6.3063063063063067</v>
      </c>
      <c r="K332" s="53"/>
      <c r="L332" s="51"/>
      <c r="M332" s="53">
        <f t="shared" ref="M332:M337" si="172">SUM(C332:L332)</f>
        <v>100</v>
      </c>
      <c r="N332" s="85"/>
      <c r="O332" s="85"/>
      <c r="P332" s="85"/>
      <c r="Q332" s="85"/>
      <c r="R332" s="53" t="s">
        <v>28</v>
      </c>
      <c r="S332" s="53">
        <f>(S329*100)/AC329</f>
        <v>18.867924528301888</v>
      </c>
      <c r="T332" s="80">
        <f>(T329*100)/AC329</f>
        <v>18.867924528301888</v>
      </c>
      <c r="U332" s="80">
        <f>(U329*100)/AC329</f>
        <v>19.811320754716981</v>
      </c>
      <c r="V332" s="80">
        <f>(V329*100)/AC329</f>
        <v>5.6603773584905657</v>
      </c>
      <c r="W332" s="80">
        <f>(W329*100)/AC329</f>
        <v>1.8867924528301887</v>
      </c>
      <c r="X332" s="80">
        <f>(X329*100)/AC329</f>
        <v>0.94339622641509435</v>
      </c>
      <c r="Y332" s="80">
        <f>(Y329*100)/AC329</f>
        <v>8.4905660377358494</v>
      </c>
      <c r="Z332" s="80">
        <f>(Z329*100)/AC329</f>
        <v>25.471698113207548</v>
      </c>
      <c r="AA332" s="53"/>
      <c r="AB332" s="51"/>
      <c r="AC332" s="53">
        <f t="shared" ref="AC332:AC337" si="173">SUM(S332:AB332)</f>
        <v>100</v>
      </c>
    </row>
    <row r="333" spans="1:29" ht="15" customHeight="1" x14ac:dyDescent="0.2">
      <c r="A333" s="83"/>
      <c r="B333" s="52" t="s">
        <v>179</v>
      </c>
      <c r="C333" s="53">
        <v>21</v>
      </c>
      <c r="D333" s="53">
        <v>10</v>
      </c>
      <c r="E333" s="53">
        <v>6</v>
      </c>
      <c r="F333" s="53">
        <v>13</v>
      </c>
      <c r="G333" s="53">
        <v>10</v>
      </c>
      <c r="H333" s="53">
        <v>2</v>
      </c>
      <c r="I333" s="53">
        <v>1</v>
      </c>
      <c r="J333" s="53">
        <v>1</v>
      </c>
      <c r="K333" s="53"/>
      <c r="L333" s="51"/>
      <c r="M333" s="53">
        <f t="shared" si="172"/>
        <v>64</v>
      </c>
      <c r="N333" s="85"/>
      <c r="O333" s="85"/>
      <c r="P333" s="85"/>
      <c r="Q333" s="85"/>
      <c r="R333" s="58" t="s">
        <v>180</v>
      </c>
      <c r="S333" s="58">
        <v>8</v>
      </c>
      <c r="T333" s="58">
        <v>6</v>
      </c>
      <c r="U333" s="58">
        <v>5</v>
      </c>
      <c r="V333" s="58">
        <v>2</v>
      </c>
      <c r="W333" s="58">
        <v>9</v>
      </c>
      <c r="X333" s="58">
        <v>4</v>
      </c>
      <c r="Y333" s="58">
        <v>4</v>
      </c>
      <c r="Z333" s="58">
        <v>25</v>
      </c>
      <c r="AA333" s="53"/>
      <c r="AB333" s="51"/>
      <c r="AC333" s="53">
        <f t="shared" si="173"/>
        <v>63</v>
      </c>
    </row>
    <row r="334" spans="1:29" ht="15" customHeight="1" x14ac:dyDescent="0.2">
      <c r="A334" s="83"/>
      <c r="B334" s="52" t="s">
        <v>181</v>
      </c>
      <c r="C334" s="53">
        <v>21</v>
      </c>
      <c r="D334" s="53">
        <v>10</v>
      </c>
      <c r="E334" s="53">
        <v>6</v>
      </c>
      <c r="F334" s="53">
        <v>13</v>
      </c>
      <c r="G334" s="53">
        <v>10</v>
      </c>
      <c r="H334" s="53">
        <v>2</v>
      </c>
      <c r="I334" s="53">
        <v>1</v>
      </c>
      <c r="J334" s="53"/>
      <c r="K334" s="53"/>
      <c r="L334" s="51"/>
      <c r="M334" s="53">
        <f t="shared" si="172"/>
        <v>63</v>
      </c>
      <c r="N334" s="85"/>
      <c r="O334" s="85"/>
      <c r="P334" s="85"/>
      <c r="Q334" s="85"/>
      <c r="R334" s="58" t="s">
        <v>184</v>
      </c>
      <c r="S334" s="58">
        <v>11</v>
      </c>
      <c r="T334" s="58">
        <v>9</v>
      </c>
      <c r="U334" s="58">
        <v>23</v>
      </c>
      <c r="V334" s="58">
        <v>3</v>
      </c>
      <c r="W334" s="58">
        <v>6</v>
      </c>
      <c r="X334" s="58">
        <v>8</v>
      </c>
      <c r="Y334" s="58">
        <v>1</v>
      </c>
      <c r="Z334" s="58">
        <v>2</v>
      </c>
      <c r="AA334" s="53"/>
      <c r="AB334" s="51"/>
      <c r="AC334" s="53">
        <f t="shared" si="173"/>
        <v>63</v>
      </c>
    </row>
    <row r="335" spans="1:29" ht="15" customHeight="1" x14ac:dyDescent="0.2">
      <c r="A335" s="83"/>
      <c r="B335" s="52" t="s">
        <v>185</v>
      </c>
      <c r="C335" s="53">
        <v>1</v>
      </c>
      <c r="D335" s="53">
        <v>2</v>
      </c>
      <c r="E335" s="53">
        <v>0</v>
      </c>
      <c r="F335" s="53">
        <v>3</v>
      </c>
      <c r="G335" s="53">
        <v>5</v>
      </c>
      <c r="H335" s="53">
        <v>1</v>
      </c>
      <c r="I335" s="53">
        <v>4</v>
      </c>
      <c r="J335" s="53">
        <v>2</v>
      </c>
      <c r="K335" s="53"/>
      <c r="L335" s="51"/>
      <c r="M335" s="53">
        <f t="shared" si="172"/>
        <v>18</v>
      </c>
      <c r="N335" s="85"/>
      <c r="O335" s="85"/>
      <c r="P335" s="85"/>
      <c r="Q335" s="85"/>
      <c r="R335" s="58" t="s">
        <v>182</v>
      </c>
      <c r="S335" s="58">
        <v>0</v>
      </c>
      <c r="T335" s="58">
        <v>2</v>
      </c>
      <c r="U335" s="58">
        <v>0</v>
      </c>
      <c r="V335" s="58">
        <v>1</v>
      </c>
      <c r="W335" s="58">
        <v>1</v>
      </c>
      <c r="X335" s="58">
        <v>2</v>
      </c>
      <c r="Y335" s="58">
        <v>2</v>
      </c>
      <c r="Z335" s="58">
        <v>10</v>
      </c>
      <c r="AA335" s="53"/>
      <c r="AB335" s="51"/>
      <c r="AC335" s="53">
        <f t="shared" si="173"/>
        <v>18</v>
      </c>
    </row>
    <row r="336" spans="1:29" ht="15" customHeight="1" x14ac:dyDescent="0.2">
      <c r="A336" s="83"/>
      <c r="B336" s="53" t="s">
        <v>5</v>
      </c>
      <c r="C336" s="53">
        <f t="shared" ref="C336:J336" si="174">SUM(C333:C335)</f>
        <v>43</v>
      </c>
      <c r="D336" s="53">
        <f t="shared" si="174"/>
        <v>22</v>
      </c>
      <c r="E336" s="53">
        <f t="shared" si="174"/>
        <v>12</v>
      </c>
      <c r="F336" s="53">
        <f t="shared" si="174"/>
        <v>29</v>
      </c>
      <c r="G336" s="53">
        <f t="shared" si="174"/>
        <v>25</v>
      </c>
      <c r="H336" s="53">
        <f t="shared" si="174"/>
        <v>5</v>
      </c>
      <c r="I336" s="53">
        <f t="shared" si="174"/>
        <v>6</v>
      </c>
      <c r="J336" s="53">
        <f t="shared" si="174"/>
        <v>3</v>
      </c>
      <c r="K336" s="53"/>
      <c r="L336" s="51"/>
      <c r="M336" s="53">
        <f t="shared" si="172"/>
        <v>145</v>
      </c>
      <c r="N336" s="85"/>
      <c r="O336" s="85"/>
      <c r="P336" s="85"/>
      <c r="Q336" s="85"/>
      <c r="R336" s="53" t="s">
        <v>5</v>
      </c>
      <c r="S336" s="53">
        <f t="shared" ref="S336:Z336" si="175">SUM(S333:S335)</f>
        <v>19</v>
      </c>
      <c r="T336" s="53">
        <f t="shared" si="175"/>
        <v>17</v>
      </c>
      <c r="U336" s="53">
        <f t="shared" si="175"/>
        <v>28</v>
      </c>
      <c r="V336" s="53">
        <f t="shared" si="175"/>
        <v>6</v>
      </c>
      <c r="W336" s="53">
        <f t="shared" si="175"/>
        <v>16</v>
      </c>
      <c r="X336" s="53">
        <f t="shared" si="175"/>
        <v>14</v>
      </c>
      <c r="Y336" s="53">
        <f t="shared" si="175"/>
        <v>7</v>
      </c>
      <c r="Z336" s="53">
        <f t="shared" si="175"/>
        <v>37</v>
      </c>
      <c r="AA336" s="53"/>
      <c r="AB336" s="51"/>
      <c r="AC336" s="53">
        <f t="shared" si="173"/>
        <v>144</v>
      </c>
    </row>
    <row r="337" spans="1:29" ht="17.25" customHeight="1" x14ac:dyDescent="0.2">
      <c r="A337" s="83"/>
      <c r="B337" s="53" t="s">
        <v>242</v>
      </c>
      <c r="C337" s="53">
        <f>C336*C305</f>
        <v>172</v>
      </c>
      <c r="D337" s="53">
        <f t="shared" ref="D337:J337" si="176">D336*D305</f>
        <v>77</v>
      </c>
      <c r="E337" s="53">
        <f t="shared" si="176"/>
        <v>36</v>
      </c>
      <c r="F337" s="53">
        <f t="shared" si="176"/>
        <v>72.5</v>
      </c>
      <c r="G337" s="53">
        <f t="shared" si="176"/>
        <v>50</v>
      </c>
      <c r="H337" s="53">
        <f t="shared" si="176"/>
        <v>7.5</v>
      </c>
      <c r="I337" s="53">
        <f t="shared" si="176"/>
        <v>6</v>
      </c>
      <c r="J337" s="53">
        <f t="shared" si="176"/>
        <v>0</v>
      </c>
      <c r="K337" s="53"/>
      <c r="L337" s="51"/>
      <c r="M337" s="53">
        <f t="shared" si="172"/>
        <v>421</v>
      </c>
      <c r="N337" s="85"/>
      <c r="O337" s="85"/>
      <c r="P337" s="85"/>
      <c r="Q337" s="85"/>
      <c r="R337" s="53" t="s">
        <v>242</v>
      </c>
      <c r="S337" s="53">
        <f>S336*S305</f>
        <v>76</v>
      </c>
      <c r="T337" s="53">
        <f t="shared" ref="T337:Z337" si="177">T336*T305</f>
        <v>59.5</v>
      </c>
      <c r="U337" s="53">
        <f t="shared" si="177"/>
        <v>84</v>
      </c>
      <c r="V337" s="53">
        <f t="shared" si="177"/>
        <v>15</v>
      </c>
      <c r="W337" s="53">
        <f t="shared" si="177"/>
        <v>32</v>
      </c>
      <c r="X337" s="53">
        <f t="shared" si="177"/>
        <v>21</v>
      </c>
      <c r="Y337" s="53">
        <f t="shared" si="177"/>
        <v>7</v>
      </c>
      <c r="Z337" s="53">
        <f t="shared" si="177"/>
        <v>0</v>
      </c>
      <c r="AA337" s="53"/>
      <c r="AB337" s="51"/>
      <c r="AC337" s="53">
        <f t="shared" si="173"/>
        <v>294.5</v>
      </c>
    </row>
    <row r="338" spans="1:29" ht="15" customHeight="1" x14ac:dyDescent="0.2">
      <c r="A338" s="83"/>
      <c r="B338" s="53" t="s">
        <v>26</v>
      </c>
      <c r="C338" s="53">
        <f>M337/M336</f>
        <v>2.9034482758620688</v>
      </c>
      <c r="D338" s="53"/>
      <c r="E338" s="53"/>
      <c r="F338" s="53"/>
      <c r="G338" s="53"/>
      <c r="H338" s="53"/>
      <c r="I338" s="53"/>
      <c r="J338" s="53"/>
      <c r="K338" s="53"/>
      <c r="L338" s="51"/>
      <c r="M338" s="53"/>
      <c r="N338" s="85"/>
      <c r="O338" s="85"/>
      <c r="P338" s="85"/>
      <c r="Q338" s="85"/>
      <c r="R338" s="53" t="s">
        <v>26</v>
      </c>
      <c r="S338" s="80">
        <f>AC337/AC336</f>
        <v>2.0451388888888888</v>
      </c>
      <c r="T338" s="53"/>
      <c r="U338" s="53"/>
      <c r="V338" s="53"/>
      <c r="W338" s="53"/>
      <c r="X338" s="53"/>
      <c r="Y338" s="53"/>
      <c r="Z338" s="53"/>
      <c r="AA338" s="53"/>
      <c r="AB338" s="51"/>
      <c r="AC338" s="53"/>
    </row>
    <row r="339" spans="1:29" ht="15" customHeight="1" x14ac:dyDescent="0.2">
      <c r="A339" s="83"/>
      <c r="B339" s="53" t="s">
        <v>28</v>
      </c>
      <c r="C339" s="53">
        <f>(C336*100)/M336</f>
        <v>29.655172413793103</v>
      </c>
      <c r="D339" s="53">
        <f>(D336*100)/M336</f>
        <v>15.172413793103448</v>
      </c>
      <c r="E339" s="53">
        <f>(E336*100)/M336</f>
        <v>8.2758620689655178</v>
      </c>
      <c r="F339" s="53">
        <f>(F336*100)/M336</f>
        <v>20</v>
      </c>
      <c r="G339" s="53">
        <f>(G336*100)/M336</f>
        <v>17.241379310344829</v>
      </c>
      <c r="H339" s="53">
        <f>(H336*100)/M336</f>
        <v>3.4482758620689653</v>
      </c>
      <c r="I339" s="53">
        <f>(I336*100)/M336</f>
        <v>4.1379310344827589</v>
      </c>
      <c r="J339" s="53">
        <f>(J336*100)/M336</f>
        <v>2.0689655172413794</v>
      </c>
      <c r="K339" s="53"/>
      <c r="L339" s="51"/>
      <c r="M339" s="53">
        <f t="shared" ref="M339:M345" si="178">SUM(C339:L339)</f>
        <v>100</v>
      </c>
      <c r="N339" s="85"/>
      <c r="O339" s="85"/>
      <c r="P339" s="85"/>
      <c r="Q339" s="85"/>
      <c r="R339" s="53" t="s">
        <v>28</v>
      </c>
      <c r="S339" s="53">
        <f>(S336*100)/AC336</f>
        <v>13.194444444444445</v>
      </c>
      <c r="T339" s="80">
        <f>(T336*100)/AC336</f>
        <v>11.805555555555555</v>
      </c>
      <c r="U339" s="80">
        <f>(U336*100)/AC336</f>
        <v>19.444444444444443</v>
      </c>
      <c r="V339" s="80">
        <f>(V336*100)/AC336</f>
        <v>4.166666666666667</v>
      </c>
      <c r="W339" s="80">
        <f>(W336*100)/AC336</f>
        <v>11.111111111111111</v>
      </c>
      <c r="X339" s="80">
        <f>(X336*100)/AC336</f>
        <v>9.7222222222222214</v>
      </c>
      <c r="Y339" s="80">
        <f>(Y336*100)/AC336</f>
        <v>4.8611111111111107</v>
      </c>
      <c r="Z339" s="80">
        <f>(Z336*100)/AC336</f>
        <v>25.694444444444443</v>
      </c>
      <c r="AA339" s="53"/>
      <c r="AB339" s="51"/>
      <c r="AC339" s="53">
        <f t="shared" ref="AC339:AC345" si="179">SUM(S339:AB339)</f>
        <v>99.999999999999986</v>
      </c>
    </row>
    <row r="340" spans="1:29" ht="15" customHeight="1" x14ac:dyDescent="0.2">
      <c r="A340" s="83"/>
      <c r="B340" s="52" t="s">
        <v>183</v>
      </c>
      <c r="C340" s="53">
        <v>19</v>
      </c>
      <c r="D340" s="53">
        <v>10</v>
      </c>
      <c r="E340" s="53">
        <v>13</v>
      </c>
      <c r="F340" s="53">
        <v>9</v>
      </c>
      <c r="G340" s="53">
        <v>8</v>
      </c>
      <c r="H340" s="53">
        <v>9</v>
      </c>
      <c r="I340" s="53">
        <v>1</v>
      </c>
      <c r="J340" s="53">
        <v>2</v>
      </c>
      <c r="K340" s="51"/>
      <c r="L340" s="51"/>
      <c r="M340" s="53">
        <f t="shared" si="178"/>
        <v>71</v>
      </c>
      <c r="N340" s="85"/>
      <c r="O340" s="85"/>
      <c r="P340" s="85"/>
      <c r="Q340" s="85"/>
      <c r="R340" s="58" t="s">
        <v>186</v>
      </c>
      <c r="S340" s="58">
        <v>15</v>
      </c>
      <c r="T340" s="58">
        <v>9</v>
      </c>
      <c r="U340" s="58">
        <v>17</v>
      </c>
      <c r="V340" s="58">
        <v>13</v>
      </c>
      <c r="W340" s="58">
        <v>3</v>
      </c>
      <c r="X340" s="58">
        <v>8</v>
      </c>
      <c r="Y340" s="58">
        <v>4</v>
      </c>
      <c r="Z340" s="58">
        <v>1</v>
      </c>
      <c r="AA340" s="51"/>
      <c r="AB340" s="51"/>
      <c r="AC340" s="53">
        <f t="shared" si="179"/>
        <v>70</v>
      </c>
    </row>
    <row r="341" spans="1:29" ht="15" customHeight="1" x14ac:dyDescent="0.2">
      <c r="A341" s="83"/>
      <c r="B341" s="52" t="s">
        <v>219</v>
      </c>
      <c r="C341" s="53">
        <v>3</v>
      </c>
      <c r="D341" s="53">
        <v>8</v>
      </c>
      <c r="E341" s="53">
        <v>5</v>
      </c>
      <c r="F341" s="53"/>
      <c r="G341" s="53"/>
      <c r="H341" s="53"/>
      <c r="I341" s="53"/>
      <c r="J341" s="53"/>
      <c r="K341" s="51"/>
      <c r="L341" s="51"/>
      <c r="M341" s="53">
        <f t="shared" si="178"/>
        <v>16</v>
      </c>
      <c r="N341" s="85"/>
      <c r="O341" s="85"/>
      <c r="P341" s="85"/>
      <c r="Q341" s="85"/>
      <c r="R341" s="58" t="s">
        <v>189</v>
      </c>
      <c r="S341" s="58">
        <v>27</v>
      </c>
      <c r="T341" s="58">
        <v>34</v>
      </c>
      <c r="U341" s="58">
        <v>7</v>
      </c>
      <c r="V341" s="58">
        <v>1</v>
      </c>
      <c r="W341" s="58">
        <v>0</v>
      </c>
      <c r="X341" s="58">
        <v>0</v>
      </c>
      <c r="Y341" s="58">
        <v>0</v>
      </c>
      <c r="Z341" s="58">
        <v>1</v>
      </c>
      <c r="AA341" s="51"/>
      <c r="AB341" s="51"/>
      <c r="AC341" s="53">
        <f t="shared" si="179"/>
        <v>70</v>
      </c>
    </row>
    <row r="342" spans="1:29" ht="15" customHeight="1" x14ac:dyDescent="0.2">
      <c r="A342" s="83"/>
      <c r="B342" s="52" t="s">
        <v>187</v>
      </c>
      <c r="C342" s="53">
        <v>18</v>
      </c>
      <c r="D342" s="53">
        <v>5</v>
      </c>
      <c r="E342" s="53">
        <v>7</v>
      </c>
      <c r="F342" s="53">
        <v>16</v>
      </c>
      <c r="G342" s="53">
        <v>10</v>
      </c>
      <c r="H342" s="53">
        <v>12</v>
      </c>
      <c r="I342" s="53">
        <v>3</v>
      </c>
      <c r="J342" s="53"/>
      <c r="K342" s="53"/>
      <c r="L342" s="51"/>
      <c r="M342" s="53">
        <f t="shared" si="178"/>
        <v>71</v>
      </c>
      <c r="N342" s="85"/>
      <c r="O342" s="85"/>
      <c r="P342" s="85"/>
      <c r="Q342" s="85"/>
      <c r="R342" s="58" t="s">
        <v>188</v>
      </c>
      <c r="S342" s="58">
        <v>8</v>
      </c>
      <c r="T342" s="58">
        <v>6</v>
      </c>
      <c r="U342" s="58">
        <v>1</v>
      </c>
      <c r="V342" s="58">
        <v>0</v>
      </c>
      <c r="W342" s="58">
        <v>0</v>
      </c>
      <c r="X342" s="58">
        <v>0</v>
      </c>
      <c r="Y342" s="58">
        <v>0</v>
      </c>
      <c r="Z342" s="58">
        <v>0</v>
      </c>
      <c r="AA342" s="53"/>
      <c r="AB342" s="51"/>
      <c r="AC342" s="53">
        <f t="shared" si="179"/>
        <v>15</v>
      </c>
    </row>
    <row r="343" spans="1:29" s="1" customFormat="1" ht="15" customHeight="1" x14ac:dyDescent="0.2">
      <c r="A343" s="83"/>
      <c r="B343" s="52" t="s">
        <v>227</v>
      </c>
      <c r="C343" s="51"/>
      <c r="D343" s="51"/>
      <c r="E343" s="51"/>
      <c r="F343" s="51">
        <v>11</v>
      </c>
      <c r="G343" s="51">
        <v>8</v>
      </c>
      <c r="H343" s="51"/>
      <c r="I343" s="51">
        <v>2</v>
      </c>
      <c r="J343" s="51"/>
      <c r="K343" s="51"/>
      <c r="L343" s="51"/>
      <c r="M343" s="53">
        <f>SUM(C343:L343)</f>
        <v>21</v>
      </c>
      <c r="N343" s="85"/>
      <c r="O343" s="85"/>
      <c r="P343" s="85"/>
      <c r="Q343" s="85"/>
      <c r="R343" s="52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3">
        <f t="shared" si="179"/>
        <v>0</v>
      </c>
    </row>
    <row r="344" spans="1:29" ht="15" customHeight="1" x14ac:dyDescent="0.2">
      <c r="A344" s="83"/>
      <c r="B344" s="53" t="s">
        <v>5</v>
      </c>
      <c r="C344" s="51">
        <f t="shared" ref="C344:J344" si="180">SUM(C340:C342)</f>
        <v>40</v>
      </c>
      <c r="D344" s="51">
        <f t="shared" si="180"/>
        <v>23</v>
      </c>
      <c r="E344" s="51">
        <f t="shared" si="180"/>
        <v>25</v>
      </c>
      <c r="F344" s="51">
        <f t="shared" si="180"/>
        <v>25</v>
      </c>
      <c r="G344" s="51">
        <f t="shared" si="180"/>
        <v>18</v>
      </c>
      <c r="H344" s="51">
        <f t="shared" si="180"/>
        <v>21</v>
      </c>
      <c r="I344" s="51">
        <f t="shared" si="180"/>
        <v>4</v>
      </c>
      <c r="J344" s="51">
        <f t="shared" si="180"/>
        <v>2</v>
      </c>
      <c r="K344" s="51"/>
      <c r="L344" s="51"/>
      <c r="M344" s="53">
        <f t="shared" si="178"/>
        <v>158</v>
      </c>
      <c r="N344" s="85"/>
      <c r="O344" s="85"/>
      <c r="P344" s="85"/>
      <c r="Q344" s="85"/>
      <c r="R344" s="53" t="s">
        <v>5</v>
      </c>
      <c r="S344" s="51">
        <f t="shared" ref="S344:Z344" si="181">SUM(S340:S342)</f>
        <v>50</v>
      </c>
      <c r="T344" s="51">
        <f t="shared" si="181"/>
        <v>49</v>
      </c>
      <c r="U344" s="51">
        <f t="shared" si="181"/>
        <v>25</v>
      </c>
      <c r="V344" s="51">
        <f t="shared" si="181"/>
        <v>14</v>
      </c>
      <c r="W344" s="51">
        <f t="shared" si="181"/>
        <v>3</v>
      </c>
      <c r="X344" s="51">
        <f t="shared" si="181"/>
        <v>8</v>
      </c>
      <c r="Y344" s="51">
        <f t="shared" si="181"/>
        <v>4</v>
      </c>
      <c r="Z344" s="51">
        <f t="shared" si="181"/>
        <v>2</v>
      </c>
      <c r="AA344" s="51"/>
      <c r="AB344" s="51"/>
      <c r="AC344" s="53">
        <f t="shared" si="179"/>
        <v>155</v>
      </c>
    </row>
    <row r="345" spans="1:29" ht="16.5" customHeight="1" x14ac:dyDescent="0.2">
      <c r="A345" s="83"/>
      <c r="B345" s="53" t="s">
        <v>242</v>
      </c>
      <c r="C345" s="51">
        <f>C344*C305</f>
        <v>160</v>
      </c>
      <c r="D345" s="51">
        <f t="shared" ref="D345:J345" si="182">D344*D305</f>
        <v>80.5</v>
      </c>
      <c r="E345" s="51">
        <f t="shared" si="182"/>
        <v>75</v>
      </c>
      <c r="F345" s="51">
        <f t="shared" si="182"/>
        <v>62.5</v>
      </c>
      <c r="G345" s="51">
        <f t="shared" si="182"/>
        <v>36</v>
      </c>
      <c r="H345" s="51">
        <f t="shared" si="182"/>
        <v>31.5</v>
      </c>
      <c r="I345" s="51">
        <f t="shared" si="182"/>
        <v>4</v>
      </c>
      <c r="J345" s="51">
        <f t="shared" si="182"/>
        <v>0</v>
      </c>
      <c r="K345" s="51"/>
      <c r="L345" s="51"/>
      <c r="M345" s="53">
        <f t="shared" si="178"/>
        <v>449.5</v>
      </c>
      <c r="N345" s="85"/>
      <c r="O345" s="85"/>
      <c r="P345" s="85"/>
      <c r="Q345" s="85"/>
      <c r="R345" s="53" t="s">
        <v>242</v>
      </c>
      <c r="S345" s="51">
        <f>S344*S305</f>
        <v>200</v>
      </c>
      <c r="T345" s="51">
        <f t="shared" ref="T345:Z345" si="183">T344*T305</f>
        <v>171.5</v>
      </c>
      <c r="U345" s="51">
        <f t="shared" si="183"/>
        <v>75</v>
      </c>
      <c r="V345" s="51">
        <f t="shared" si="183"/>
        <v>35</v>
      </c>
      <c r="W345" s="51">
        <f t="shared" si="183"/>
        <v>6</v>
      </c>
      <c r="X345" s="51">
        <f t="shared" si="183"/>
        <v>12</v>
      </c>
      <c r="Y345" s="51">
        <f t="shared" si="183"/>
        <v>4</v>
      </c>
      <c r="Z345" s="51">
        <f t="shared" si="183"/>
        <v>0</v>
      </c>
      <c r="AA345" s="51"/>
      <c r="AB345" s="51"/>
      <c r="AC345" s="53">
        <f t="shared" si="179"/>
        <v>503.5</v>
      </c>
    </row>
    <row r="346" spans="1:29" ht="15" customHeight="1" x14ac:dyDescent="0.2">
      <c r="A346" s="83"/>
      <c r="B346" s="53" t="s">
        <v>26</v>
      </c>
      <c r="C346" s="51">
        <f>M345/M344</f>
        <v>2.8449367088607596</v>
      </c>
      <c r="D346" s="51"/>
      <c r="E346" s="51"/>
      <c r="F346" s="51"/>
      <c r="G346" s="51"/>
      <c r="H346" s="51"/>
      <c r="I346" s="51"/>
      <c r="J346" s="51"/>
      <c r="K346" s="51"/>
      <c r="L346" s="51"/>
      <c r="M346" s="53"/>
      <c r="N346" s="85"/>
      <c r="O346" s="85"/>
      <c r="P346" s="85"/>
      <c r="Q346" s="85"/>
      <c r="R346" s="53" t="s">
        <v>26</v>
      </c>
      <c r="S346" s="150">
        <f>AC345/AC344</f>
        <v>3.2483870967741937</v>
      </c>
      <c r="T346" s="51"/>
      <c r="U346" s="51"/>
      <c r="V346" s="51"/>
      <c r="W346" s="51"/>
      <c r="X346" s="51"/>
      <c r="Y346" s="51"/>
      <c r="Z346" s="51"/>
      <c r="AA346" s="51"/>
      <c r="AB346" s="51"/>
      <c r="AC346" s="53"/>
    </row>
    <row r="347" spans="1:29" ht="15" customHeight="1" x14ac:dyDescent="0.2">
      <c r="A347" s="83"/>
      <c r="B347" s="53" t="s">
        <v>28</v>
      </c>
      <c r="C347" s="53">
        <f>(C344*100)/M344</f>
        <v>25.316455696202532</v>
      </c>
      <c r="D347" s="53">
        <f>(D344*100)/M344</f>
        <v>14.556962025316455</v>
      </c>
      <c r="E347" s="53">
        <f>(E344*100)/M344</f>
        <v>15.822784810126583</v>
      </c>
      <c r="F347" s="53">
        <f>(F344*100)/M344</f>
        <v>15.822784810126583</v>
      </c>
      <c r="G347" s="53">
        <f>(G344*100)/M344</f>
        <v>11.39240506329114</v>
      </c>
      <c r="H347" s="53">
        <f>(H344*100)/M344</f>
        <v>13.291139240506329</v>
      </c>
      <c r="I347" s="53">
        <f>(I344*100)/M345</f>
        <v>0.88987764182424911</v>
      </c>
      <c r="J347" s="53">
        <f>(J344*100)/M344</f>
        <v>1.2658227848101267</v>
      </c>
      <c r="K347" s="53"/>
      <c r="L347" s="53"/>
      <c r="M347" s="53">
        <v>100</v>
      </c>
      <c r="N347" s="85"/>
      <c r="O347" s="85"/>
      <c r="P347" s="85"/>
      <c r="Q347" s="85"/>
      <c r="R347" s="53" t="s">
        <v>28</v>
      </c>
      <c r="S347" s="53">
        <f>(S344*100)/AC344</f>
        <v>32.258064516129032</v>
      </c>
      <c r="T347" s="80">
        <f>(T344*100)/AC344</f>
        <v>31.612903225806452</v>
      </c>
      <c r="U347" s="80">
        <f>(U344*100)/AC344</f>
        <v>16.129032258064516</v>
      </c>
      <c r="V347" s="80">
        <f>(V344*100)/AC344</f>
        <v>9.0322580645161299</v>
      </c>
      <c r="W347" s="80">
        <f>(W344*100)/AC344</f>
        <v>1.935483870967742</v>
      </c>
      <c r="X347" s="80">
        <f>(X344*100)/AC344</f>
        <v>5.161290322580645</v>
      </c>
      <c r="Y347" s="80">
        <f>(Y344*100)/AC345</f>
        <v>0.79443892750744782</v>
      </c>
      <c r="Z347" s="80">
        <f>(Z344*100)/AC344</f>
        <v>1.2903225806451613</v>
      </c>
      <c r="AA347" s="53"/>
      <c r="AB347" s="53"/>
      <c r="AC347" s="53">
        <v>100</v>
      </c>
    </row>
    <row r="348" spans="1:29" s="1" customFormat="1" ht="15" customHeight="1" x14ac:dyDescent="0.2">
      <c r="A348" s="83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85"/>
      <c r="O348" s="85"/>
      <c r="P348" s="85"/>
      <c r="Q348" s="85"/>
      <c r="R348" s="78"/>
      <c r="S348" s="78"/>
      <c r="T348" s="160"/>
      <c r="U348" s="160"/>
      <c r="V348" s="160"/>
      <c r="W348" s="160"/>
      <c r="X348" s="160"/>
      <c r="Y348" s="160"/>
      <c r="Z348" s="160"/>
      <c r="AA348" s="78"/>
      <c r="AB348" s="78"/>
      <c r="AC348" s="78"/>
    </row>
    <row r="349" spans="1:29" s="1" customFormat="1" ht="15" customHeight="1" x14ac:dyDescent="0.2">
      <c r="A349" s="83"/>
      <c r="B349" s="6" t="s">
        <v>230</v>
      </c>
      <c r="C349" s="5"/>
      <c r="D349" s="5"/>
      <c r="E349" s="5"/>
      <c r="F349" s="78"/>
      <c r="G349" s="78"/>
      <c r="H349" s="78"/>
      <c r="I349" s="78"/>
      <c r="J349" s="78"/>
      <c r="K349" s="78"/>
      <c r="L349" s="78"/>
      <c r="M349" s="78"/>
      <c r="N349" s="85"/>
      <c r="O349" s="85"/>
      <c r="P349" s="85"/>
      <c r="Q349" s="85"/>
      <c r="R349" s="6" t="s">
        <v>272</v>
      </c>
      <c r="S349" s="5"/>
      <c r="T349" s="5"/>
      <c r="U349" s="5"/>
      <c r="V349" s="160"/>
      <c r="W349" s="160"/>
      <c r="X349" s="160"/>
      <c r="Y349" s="160"/>
      <c r="Z349" s="160"/>
      <c r="AA349" s="78"/>
      <c r="AB349" s="78"/>
      <c r="AC349" s="78"/>
    </row>
    <row r="350" spans="1:29" s="1" customFormat="1" ht="15" customHeight="1" x14ac:dyDescent="0.2">
      <c r="A350" s="83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85"/>
      <c r="O350" s="85"/>
      <c r="P350" s="85"/>
      <c r="Q350" s="85"/>
      <c r="R350" s="78"/>
      <c r="S350" s="78"/>
      <c r="T350" s="160"/>
      <c r="U350" s="160"/>
      <c r="V350" s="160"/>
      <c r="W350" s="160"/>
      <c r="X350" s="160"/>
      <c r="Y350" s="160"/>
      <c r="Z350" s="160"/>
      <c r="AA350" s="78"/>
      <c r="AB350" s="78"/>
      <c r="AC350" s="78"/>
    </row>
    <row r="351" spans="1:29" s="1" customFormat="1" ht="15" customHeight="1" x14ac:dyDescent="0.2">
      <c r="A351" s="83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85"/>
      <c r="O351" s="85"/>
      <c r="P351" s="85"/>
      <c r="Q351" s="85"/>
      <c r="R351" s="78"/>
      <c r="S351" s="78"/>
      <c r="T351" s="160"/>
      <c r="U351" s="160"/>
      <c r="V351" s="160"/>
      <c r="W351" s="160"/>
      <c r="X351" s="160"/>
      <c r="Y351" s="160"/>
      <c r="Z351" s="160"/>
      <c r="AA351" s="78"/>
      <c r="AB351" s="78"/>
      <c r="AC351" s="78"/>
    </row>
    <row r="352" spans="1:29" ht="15" customHeight="1" x14ac:dyDescent="0.2">
      <c r="A352" s="83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85"/>
      <c r="O352" s="85"/>
      <c r="P352" s="85"/>
      <c r="Q352" s="85"/>
      <c r="T352" s="8"/>
      <c r="U352" s="8"/>
      <c r="V352" s="8"/>
      <c r="W352" s="8"/>
      <c r="X352" s="8"/>
      <c r="Y352" s="8"/>
      <c r="Z352" s="8"/>
    </row>
    <row r="353" spans="1:29" ht="21.75" customHeight="1" x14ac:dyDescent="0.2">
      <c r="A353" s="9"/>
      <c r="B353" s="706" t="s">
        <v>247</v>
      </c>
      <c r="C353" s="706"/>
      <c r="D353" s="706"/>
      <c r="E353" s="706"/>
      <c r="F353" s="706"/>
      <c r="G353" s="706"/>
      <c r="H353" s="706"/>
      <c r="I353" s="706"/>
      <c r="J353" s="706"/>
      <c r="K353" s="706"/>
      <c r="L353" s="706"/>
      <c r="M353" s="706"/>
      <c r="N353" s="85"/>
      <c r="O353" s="85"/>
      <c r="P353" s="85"/>
      <c r="Q353" s="85"/>
      <c r="R353" s="706" t="s">
        <v>247</v>
      </c>
      <c r="S353" s="706"/>
      <c r="T353" s="706"/>
      <c r="U353" s="706"/>
      <c r="V353" s="706"/>
      <c r="W353" s="706"/>
      <c r="X353" s="706"/>
      <c r="Y353" s="706"/>
      <c r="Z353" s="706"/>
      <c r="AA353" s="706"/>
      <c r="AB353" s="706"/>
      <c r="AC353" s="706"/>
    </row>
    <row r="354" spans="1:29" ht="21.75" customHeight="1" thickBot="1" x14ac:dyDescent="0.25">
      <c r="A354" s="9"/>
      <c r="B354" s="712" t="s">
        <v>211</v>
      </c>
      <c r="C354" s="712"/>
      <c r="D354" s="712"/>
      <c r="E354" s="712"/>
      <c r="F354" s="712"/>
      <c r="G354" s="712"/>
      <c r="H354" s="712"/>
      <c r="I354" s="712"/>
      <c r="J354" s="712"/>
      <c r="K354" s="712"/>
      <c r="L354" s="712"/>
      <c r="M354" s="712"/>
      <c r="N354" s="85"/>
      <c r="O354" s="85"/>
      <c r="P354" s="85"/>
      <c r="Q354" s="85"/>
      <c r="R354" s="712" t="s">
        <v>229</v>
      </c>
      <c r="S354" s="712"/>
      <c r="T354" s="712"/>
      <c r="U354" s="712"/>
      <c r="V354" s="712"/>
      <c r="W354" s="712"/>
      <c r="X354" s="712"/>
      <c r="Y354" s="712"/>
      <c r="Z354" s="712"/>
      <c r="AA354" s="712"/>
      <c r="AB354" s="712"/>
      <c r="AC354" s="712"/>
    </row>
    <row r="355" spans="1:29" ht="15" customHeight="1" x14ac:dyDescent="0.2">
      <c r="A355" s="9"/>
      <c r="B355" s="707" t="s">
        <v>1</v>
      </c>
      <c r="C355" s="709" t="s">
        <v>2</v>
      </c>
      <c r="D355" s="710"/>
      <c r="E355" s="710"/>
      <c r="F355" s="710"/>
      <c r="G355" s="710"/>
      <c r="H355" s="710"/>
      <c r="I355" s="710"/>
      <c r="J355" s="710"/>
      <c r="K355" s="710"/>
      <c r="L355" s="710"/>
      <c r="M355" s="711"/>
      <c r="N355" s="85"/>
      <c r="O355" s="85"/>
      <c r="P355" s="85"/>
      <c r="Q355" s="85"/>
      <c r="R355" s="707" t="s">
        <v>1</v>
      </c>
      <c r="S355" s="709" t="s">
        <v>2</v>
      </c>
      <c r="T355" s="710"/>
      <c r="U355" s="710"/>
      <c r="V355" s="710"/>
      <c r="W355" s="710"/>
      <c r="X355" s="710"/>
      <c r="Y355" s="710"/>
      <c r="Z355" s="710"/>
      <c r="AA355" s="710"/>
      <c r="AB355" s="710"/>
      <c r="AC355" s="711"/>
    </row>
    <row r="356" spans="1:29" ht="15" customHeight="1" thickBot="1" x14ac:dyDescent="0.25">
      <c r="A356" s="9"/>
      <c r="B356" s="708"/>
      <c r="C356" s="12">
        <v>4</v>
      </c>
      <c r="D356" s="12">
        <v>3.5</v>
      </c>
      <c r="E356" s="12">
        <v>3</v>
      </c>
      <c r="F356" s="12">
        <v>2.5</v>
      </c>
      <c r="G356" s="12">
        <v>2</v>
      </c>
      <c r="H356" s="12">
        <v>1.5</v>
      </c>
      <c r="I356" s="12">
        <v>1</v>
      </c>
      <c r="J356" s="12">
        <v>0</v>
      </c>
      <c r="K356" s="12" t="s">
        <v>3</v>
      </c>
      <c r="L356" s="12" t="s">
        <v>4</v>
      </c>
      <c r="M356" s="77" t="s">
        <v>5</v>
      </c>
      <c r="N356" s="85"/>
      <c r="O356" s="85"/>
      <c r="P356" s="85"/>
      <c r="Q356" s="85"/>
      <c r="R356" s="708"/>
      <c r="S356" s="12">
        <v>4</v>
      </c>
      <c r="T356" s="12">
        <v>3.5</v>
      </c>
      <c r="U356" s="12">
        <v>3</v>
      </c>
      <c r="V356" s="12">
        <v>2.5</v>
      </c>
      <c r="W356" s="12">
        <v>2</v>
      </c>
      <c r="X356" s="12">
        <v>1.5</v>
      </c>
      <c r="Y356" s="12">
        <v>1</v>
      </c>
      <c r="Z356" s="12">
        <v>0</v>
      </c>
      <c r="AA356" s="12" t="s">
        <v>3</v>
      </c>
      <c r="AB356" s="12" t="s">
        <v>4</v>
      </c>
      <c r="AC356" s="140" t="s">
        <v>5</v>
      </c>
    </row>
    <row r="357" spans="1:29" ht="15" customHeight="1" x14ac:dyDescent="0.2">
      <c r="A357" s="83"/>
      <c r="B357" s="50" t="s">
        <v>190</v>
      </c>
      <c r="C357" s="51">
        <v>35</v>
      </c>
      <c r="D357" s="51">
        <v>21</v>
      </c>
      <c r="E357" s="51">
        <v>3</v>
      </c>
      <c r="F357" s="51"/>
      <c r="G357" s="51"/>
      <c r="H357" s="51"/>
      <c r="I357" s="51"/>
      <c r="J357" s="51"/>
      <c r="K357" s="51"/>
      <c r="L357" s="51"/>
      <c r="M357" s="51">
        <f>SUM(C357:L357)</f>
        <v>59</v>
      </c>
      <c r="N357" s="85"/>
      <c r="O357" s="85"/>
      <c r="P357" s="85"/>
      <c r="Q357" s="85"/>
      <c r="R357" s="58" t="s">
        <v>191</v>
      </c>
      <c r="S357" s="53">
        <v>19</v>
      </c>
      <c r="T357" s="58">
        <v>20</v>
      </c>
      <c r="U357" s="58">
        <v>14</v>
      </c>
      <c r="V357" s="58">
        <v>4</v>
      </c>
      <c r="W357" s="58">
        <v>1</v>
      </c>
      <c r="X357" s="58">
        <v>0</v>
      </c>
      <c r="Y357" s="58">
        <v>0</v>
      </c>
      <c r="Z357" s="58">
        <v>0</v>
      </c>
      <c r="AA357" s="51"/>
      <c r="AB357" s="51"/>
      <c r="AC357" s="51">
        <f>SUM(S357:AB357)</f>
        <v>58</v>
      </c>
    </row>
    <row r="358" spans="1:29" ht="15" customHeight="1" x14ac:dyDescent="0.2">
      <c r="A358" s="83"/>
      <c r="B358" s="50" t="s">
        <v>192</v>
      </c>
      <c r="C358" s="51">
        <v>7</v>
      </c>
      <c r="D358" s="51">
        <v>2</v>
      </c>
      <c r="E358" s="51">
        <v>1</v>
      </c>
      <c r="F358" s="51"/>
      <c r="G358" s="51"/>
      <c r="H358" s="51"/>
      <c r="I358" s="51"/>
      <c r="J358" s="51"/>
      <c r="K358" s="51"/>
      <c r="L358" s="51"/>
      <c r="M358" s="53">
        <f>SUM(C358:L358)</f>
        <v>10</v>
      </c>
      <c r="R358" s="58" t="s">
        <v>193</v>
      </c>
      <c r="S358" s="53">
        <v>2</v>
      </c>
      <c r="T358" s="58">
        <v>4</v>
      </c>
      <c r="U358" s="58">
        <v>1</v>
      </c>
      <c r="V358" s="58">
        <v>2</v>
      </c>
      <c r="W358" s="58">
        <v>0</v>
      </c>
      <c r="X358" s="58">
        <v>0</v>
      </c>
      <c r="Y358" s="58">
        <v>0</v>
      </c>
      <c r="Z358" s="58">
        <v>0</v>
      </c>
      <c r="AA358" s="51"/>
      <c r="AB358" s="51"/>
      <c r="AC358" s="53">
        <f>SUM(S358:AB358)</f>
        <v>9</v>
      </c>
    </row>
    <row r="359" spans="1:29" s="1" customFormat="1" ht="15" customHeight="1" x14ac:dyDescent="0.2">
      <c r="A359" s="83"/>
      <c r="B359" s="53" t="s">
        <v>5</v>
      </c>
      <c r="C359" s="51">
        <f>SUM(C357:C358)</f>
        <v>42</v>
      </c>
      <c r="D359" s="51">
        <f>SUM(D357:D358)</f>
        <v>23</v>
      </c>
      <c r="E359" s="51">
        <f>SUM(E357:E358)</f>
        <v>4</v>
      </c>
      <c r="F359" s="51"/>
      <c r="G359" s="51"/>
      <c r="H359" s="51"/>
      <c r="I359" s="51"/>
      <c r="J359" s="51"/>
      <c r="K359" s="51"/>
      <c r="L359" s="51"/>
      <c r="M359" s="53">
        <f>SUM(C359:L359)</f>
        <v>69</v>
      </c>
      <c r="R359" s="53" t="s">
        <v>5</v>
      </c>
      <c r="S359" s="51">
        <f t="shared" ref="S359:Z359" si="184">SUM(S357:S358)</f>
        <v>21</v>
      </c>
      <c r="T359" s="51">
        <f t="shared" si="184"/>
        <v>24</v>
      </c>
      <c r="U359" s="51">
        <f t="shared" si="184"/>
        <v>15</v>
      </c>
      <c r="V359" s="51">
        <f t="shared" si="184"/>
        <v>6</v>
      </c>
      <c r="W359" s="51">
        <f t="shared" si="184"/>
        <v>1</v>
      </c>
      <c r="X359" s="51">
        <f t="shared" si="184"/>
        <v>0</v>
      </c>
      <c r="Y359" s="51">
        <f t="shared" si="184"/>
        <v>0</v>
      </c>
      <c r="Z359" s="51">
        <f t="shared" si="184"/>
        <v>0</v>
      </c>
      <c r="AA359" s="51"/>
      <c r="AB359" s="51"/>
      <c r="AC359" s="53">
        <f>SUM(S359:AB359)</f>
        <v>67</v>
      </c>
    </row>
    <row r="360" spans="1:29" s="1" customFormat="1" ht="15.75" customHeight="1" x14ac:dyDescent="0.2">
      <c r="A360" s="83"/>
      <c r="B360" s="53" t="s">
        <v>242</v>
      </c>
      <c r="C360" s="51">
        <f>C359*C356</f>
        <v>168</v>
      </c>
      <c r="D360" s="51">
        <f>D359*D356</f>
        <v>80.5</v>
      </c>
      <c r="E360" s="51">
        <f>E359*E356</f>
        <v>12</v>
      </c>
      <c r="F360" s="51"/>
      <c r="G360" s="51"/>
      <c r="H360" s="51"/>
      <c r="I360" s="51"/>
      <c r="J360" s="51"/>
      <c r="K360" s="51"/>
      <c r="L360" s="51"/>
      <c r="M360" s="53">
        <f>SUM(C360:L360)</f>
        <v>260.5</v>
      </c>
      <c r="R360" s="53" t="s">
        <v>242</v>
      </c>
      <c r="S360" s="51">
        <f>S359*S356</f>
        <v>84</v>
      </c>
      <c r="T360" s="51">
        <f t="shared" ref="T360:Z360" si="185">T359*T356</f>
        <v>84</v>
      </c>
      <c r="U360" s="51">
        <f t="shared" si="185"/>
        <v>45</v>
      </c>
      <c r="V360" s="51">
        <f t="shared" si="185"/>
        <v>15</v>
      </c>
      <c r="W360" s="51">
        <f t="shared" si="185"/>
        <v>2</v>
      </c>
      <c r="X360" s="51">
        <f t="shared" si="185"/>
        <v>0</v>
      </c>
      <c r="Y360" s="51">
        <f t="shared" si="185"/>
        <v>0</v>
      </c>
      <c r="Z360" s="51">
        <f t="shared" si="185"/>
        <v>0</v>
      </c>
      <c r="AA360" s="51"/>
      <c r="AB360" s="51"/>
      <c r="AC360" s="53">
        <f>SUM(S360:AB360)</f>
        <v>230</v>
      </c>
    </row>
    <row r="361" spans="1:29" s="1" customFormat="1" ht="15" customHeight="1" x14ac:dyDescent="0.2">
      <c r="A361" s="83"/>
      <c r="B361" s="53" t="s">
        <v>26</v>
      </c>
      <c r="C361" s="51">
        <f>M360/M359</f>
        <v>3.7753623188405796</v>
      </c>
      <c r="D361" s="51"/>
      <c r="E361" s="51"/>
      <c r="F361" s="51"/>
      <c r="G361" s="51"/>
      <c r="H361" s="51"/>
      <c r="I361" s="51"/>
      <c r="J361" s="51"/>
      <c r="K361" s="51"/>
      <c r="L361" s="51"/>
      <c r="M361" s="53"/>
      <c r="R361" s="53" t="s">
        <v>26</v>
      </c>
      <c r="S361" s="150">
        <f>AC360/AC359</f>
        <v>3.4328358208955225</v>
      </c>
      <c r="T361" s="51"/>
      <c r="U361" s="51"/>
      <c r="V361" s="51"/>
      <c r="W361" s="51"/>
      <c r="X361" s="51"/>
      <c r="Y361" s="51"/>
      <c r="Z361" s="51"/>
      <c r="AA361" s="51"/>
      <c r="AB361" s="51"/>
      <c r="AC361" s="53"/>
    </row>
    <row r="362" spans="1:29" s="1" customFormat="1" ht="15" customHeight="1" x14ac:dyDescent="0.2">
      <c r="A362" s="83"/>
      <c r="B362" s="53" t="s">
        <v>28</v>
      </c>
      <c r="C362" s="51">
        <f>(C359*100)/M359</f>
        <v>60.869565217391305</v>
      </c>
      <c r="D362" s="51">
        <f>(D359*100)/M359</f>
        <v>33.333333333333336</v>
      </c>
      <c r="E362" s="51">
        <f>(E359*100)/M359</f>
        <v>5.7971014492753623</v>
      </c>
      <c r="F362" s="51"/>
      <c r="G362" s="51"/>
      <c r="H362" s="51"/>
      <c r="I362" s="51"/>
      <c r="J362" s="51"/>
      <c r="K362" s="51"/>
      <c r="L362" s="51"/>
      <c r="M362" s="53"/>
      <c r="R362" s="53" t="s">
        <v>28</v>
      </c>
      <c r="S362" s="51">
        <f>(S359*100)/AC359</f>
        <v>31.343283582089551</v>
      </c>
      <c r="T362" s="150">
        <f>(T359*100)/AC359</f>
        <v>35.820895522388057</v>
      </c>
      <c r="U362" s="150">
        <f>(U359*100)/AC359</f>
        <v>22.388059701492537</v>
      </c>
      <c r="V362" s="150">
        <f>(V359*100)/AC359</f>
        <v>8.9552238805970141</v>
      </c>
      <c r="W362" s="150">
        <f>(W359*100)/AC359</f>
        <v>1.4925373134328359</v>
      </c>
      <c r="X362" s="51">
        <f>(X359*100)/AC359</f>
        <v>0</v>
      </c>
      <c r="Y362" s="51">
        <f>(Y359*100)/AC359</f>
        <v>0</v>
      </c>
      <c r="Z362" s="51">
        <f>(Z359*100)/AC359</f>
        <v>0</v>
      </c>
      <c r="AA362" s="51"/>
      <c r="AB362" s="51"/>
      <c r="AC362" s="53">
        <f>SUM(S362:AB362)</f>
        <v>100</v>
      </c>
    </row>
    <row r="363" spans="1:29" ht="15" customHeight="1" x14ac:dyDescent="0.45">
      <c r="A363" s="83"/>
      <c r="B363" s="50" t="s">
        <v>194</v>
      </c>
      <c r="C363" s="51">
        <v>12</v>
      </c>
      <c r="D363" s="51">
        <v>29</v>
      </c>
      <c r="E363" s="51">
        <v>27</v>
      </c>
      <c r="F363" s="51">
        <v>4</v>
      </c>
      <c r="G363" s="51">
        <v>2</v>
      </c>
      <c r="H363" s="51"/>
      <c r="I363" s="51"/>
      <c r="J363" s="51"/>
      <c r="K363" s="51"/>
      <c r="L363" s="51"/>
      <c r="M363" s="53">
        <f>SUM(C363:L363)</f>
        <v>74</v>
      </c>
      <c r="R363" s="53" t="s">
        <v>195</v>
      </c>
      <c r="S363" s="61">
        <v>16</v>
      </c>
      <c r="T363" s="61">
        <v>12</v>
      </c>
      <c r="U363" s="61">
        <v>20</v>
      </c>
      <c r="V363" s="61">
        <v>11</v>
      </c>
      <c r="W363" s="61">
        <v>12</v>
      </c>
      <c r="X363" s="61">
        <v>2</v>
      </c>
      <c r="Y363" s="61">
        <v>2</v>
      </c>
      <c r="Z363" s="61">
        <v>1</v>
      </c>
      <c r="AA363" s="51"/>
      <c r="AB363" s="51"/>
      <c r="AC363" s="53">
        <f>SUM(S363:AB363)</f>
        <v>76</v>
      </c>
    </row>
    <row r="364" spans="1:29" s="1" customFormat="1" ht="15" customHeight="1" x14ac:dyDescent="0.2">
      <c r="A364" s="83"/>
      <c r="B364" s="53" t="s">
        <v>5</v>
      </c>
      <c r="C364" s="51">
        <f>SUM(C363)</f>
        <v>12</v>
      </c>
      <c r="D364" s="51">
        <f>SUM(D363)</f>
        <v>29</v>
      </c>
      <c r="E364" s="51">
        <f>SUM(E363)</f>
        <v>27</v>
      </c>
      <c r="F364" s="51">
        <f>SUM(F363)</f>
        <v>4</v>
      </c>
      <c r="G364" s="51">
        <f>SUM(G363)</f>
        <v>2</v>
      </c>
      <c r="H364" s="51"/>
      <c r="I364" s="51"/>
      <c r="J364" s="51"/>
      <c r="K364" s="51"/>
      <c r="L364" s="51"/>
      <c r="M364" s="53">
        <f>SUM(C364:L364)</f>
        <v>74</v>
      </c>
      <c r="R364" s="53" t="s">
        <v>5</v>
      </c>
      <c r="S364" s="51">
        <f t="shared" ref="S364:Z364" si="186">SUM(S363)</f>
        <v>16</v>
      </c>
      <c r="T364" s="51">
        <f t="shared" si="186"/>
        <v>12</v>
      </c>
      <c r="U364" s="51">
        <f t="shared" si="186"/>
        <v>20</v>
      </c>
      <c r="V364" s="51">
        <f t="shared" si="186"/>
        <v>11</v>
      </c>
      <c r="W364" s="51">
        <f t="shared" si="186"/>
        <v>12</v>
      </c>
      <c r="X364" s="51">
        <f t="shared" si="186"/>
        <v>2</v>
      </c>
      <c r="Y364" s="51">
        <f t="shared" si="186"/>
        <v>2</v>
      </c>
      <c r="Z364" s="51">
        <f t="shared" si="186"/>
        <v>1</v>
      </c>
      <c r="AA364" s="51"/>
      <c r="AB364" s="51"/>
      <c r="AC364" s="53">
        <f>SUM(S364:AB364)</f>
        <v>76</v>
      </c>
    </row>
    <row r="365" spans="1:29" s="1" customFormat="1" ht="17.25" customHeight="1" x14ac:dyDescent="0.2">
      <c r="A365" s="83"/>
      <c r="B365" s="53" t="s">
        <v>242</v>
      </c>
      <c r="C365" s="51">
        <f>C364*C356</f>
        <v>48</v>
      </c>
      <c r="D365" s="51">
        <f>D364*D356</f>
        <v>101.5</v>
      </c>
      <c r="E365" s="51">
        <f>E364*E356</f>
        <v>81</v>
      </c>
      <c r="F365" s="51">
        <f>F364*F356</f>
        <v>10</v>
      </c>
      <c r="G365" s="51">
        <f>G364*G356</f>
        <v>4</v>
      </c>
      <c r="H365" s="51"/>
      <c r="I365" s="51"/>
      <c r="J365" s="51"/>
      <c r="K365" s="51"/>
      <c r="L365" s="51"/>
      <c r="M365" s="53">
        <f>SUM(C365:L365)</f>
        <v>244.5</v>
      </c>
      <c r="R365" s="53" t="s">
        <v>242</v>
      </c>
      <c r="S365" s="51">
        <f>S364*S356</f>
        <v>64</v>
      </c>
      <c r="T365" s="51">
        <f t="shared" ref="T365:Z365" si="187">T364*T356</f>
        <v>42</v>
      </c>
      <c r="U365" s="51">
        <f t="shared" si="187"/>
        <v>60</v>
      </c>
      <c r="V365" s="51">
        <f t="shared" si="187"/>
        <v>27.5</v>
      </c>
      <c r="W365" s="51">
        <f t="shared" si="187"/>
        <v>24</v>
      </c>
      <c r="X365" s="51">
        <f t="shared" si="187"/>
        <v>3</v>
      </c>
      <c r="Y365" s="51">
        <f t="shared" si="187"/>
        <v>2</v>
      </c>
      <c r="Z365" s="51">
        <f t="shared" si="187"/>
        <v>0</v>
      </c>
      <c r="AA365" s="51"/>
      <c r="AB365" s="51"/>
      <c r="AC365" s="53">
        <f>SUM(S365:AB365)</f>
        <v>222.5</v>
      </c>
    </row>
    <row r="366" spans="1:29" s="1" customFormat="1" ht="15" customHeight="1" x14ac:dyDescent="0.2">
      <c r="A366" s="83"/>
      <c r="B366" s="53" t="s">
        <v>26</v>
      </c>
      <c r="C366" s="51">
        <f>M365/M364</f>
        <v>3.3040540540540539</v>
      </c>
      <c r="D366" s="51"/>
      <c r="E366" s="51"/>
      <c r="F366" s="51"/>
      <c r="G366" s="51"/>
      <c r="H366" s="51"/>
      <c r="I366" s="51"/>
      <c r="J366" s="51"/>
      <c r="K366" s="51"/>
      <c r="L366" s="51"/>
      <c r="M366" s="53"/>
      <c r="R366" s="53" t="s">
        <v>26</v>
      </c>
      <c r="S366" s="150">
        <f>AC365/AC364</f>
        <v>2.9276315789473686</v>
      </c>
      <c r="T366" s="51"/>
      <c r="U366" s="51"/>
      <c r="V366" s="51"/>
      <c r="W366" s="51"/>
      <c r="X366" s="51"/>
      <c r="Y366" s="51"/>
      <c r="Z366" s="51"/>
      <c r="AA366" s="51"/>
      <c r="AB366" s="51"/>
      <c r="AC366" s="53"/>
    </row>
    <row r="367" spans="1:29" s="1" customFormat="1" ht="15" customHeight="1" x14ac:dyDescent="0.2">
      <c r="A367" s="83"/>
      <c r="B367" s="53" t="s">
        <v>28</v>
      </c>
      <c r="C367" s="51">
        <f>(C364*100)/M364</f>
        <v>16.216216216216218</v>
      </c>
      <c r="D367" s="51">
        <f>(D364*100)/M364</f>
        <v>39.189189189189186</v>
      </c>
      <c r="E367" s="51">
        <f>(E364*100)/M364</f>
        <v>36.486486486486484</v>
      </c>
      <c r="F367" s="51">
        <f>(F364*100)/M364</f>
        <v>5.4054054054054053</v>
      </c>
      <c r="G367" s="51">
        <f>(G364*100)/M364</f>
        <v>2.7027027027027026</v>
      </c>
      <c r="H367" s="51"/>
      <c r="I367" s="51"/>
      <c r="J367" s="51"/>
      <c r="K367" s="51"/>
      <c r="L367" s="51"/>
      <c r="M367" s="53">
        <f>SUM(C367:L367)</f>
        <v>100</v>
      </c>
      <c r="R367" s="53" t="s">
        <v>28</v>
      </c>
      <c r="S367" s="51">
        <f>(S364*100)/AC364</f>
        <v>21.05263157894737</v>
      </c>
      <c r="T367" s="150">
        <f>(T364*100)/AC364</f>
        <v>15.789473684210526</v>
      </c>
      <c r="U367" s="150">
        <f>(U364*100)/AC364</f>
        <v>26.315789473684209</v>
      </c>
      <c r="V367" s="150">
        <f>(V364*100)/AC364</f>
        <v>14.473684210526315</v>
      </c>
      <c r="W367" s="150">
        <f>(W364*100)/AC364</f>
        <v>15.789473684210526</v>
      </c>
      <c r="X367" s="150">
        <f>(X364*100)/AC364</f>
        <v>2.6315789473684212</v>
      </c>
      <c r="Y367" s="150">
        <f>(Y364*100)/AC364</f>
        <v>2.6315789473684212</v>
      </c>
      <c r="Z367" s="150">
        <f>(Z364*100)/AC364</f>
        <v>1.3157894736842106</v>
      </c>
      <c r="AA367" s="51"/>
      <c r="AB367" s="51"/>
      <c r="AC367" s="53">
        <f>SUM(S367:AB367)</f>
        <v>100</v>
      </c>
    </row>
    <row r="368" spans="1:29" ht="15" customHeight="1" x14ac:dyDescent="0.45">
      <c r="A368" s="83"/>
      <c r="B368" s="50" t="s">
        <v>196</v>
      </c>
      <c r="C368" s="51">
        <v>94</v>
      </c>
      <c r="D368" s="51"/>
      <c r="E368" s="51"/>
      <c r="F368" s="51"/>
      <c r="G368" s="51"/>
      <c r="H368" s="51"/>
      <c r="I368" s="51"/>
      <c r="J368" s="51">
        <v>3</v>
      </c>
      <c r="K368" s="51"/>
      <c r="L368" s="51"/>
      <c r="M368" s="53">
        <f>SUM(C368:L368)</f>
        <v>97</v>
      </c>
      <c r="R368" s="53" t="s">
        <v>197</v>
      </c>
      <c r="S368" s="61">
        <v>87</v>
      </c>
      <c r="T368" s="61">
        <v>0</v>
      </c>
      <c r="U368" s="61">
        <v>4</v>
      </c>
      <c r="V368" s="61">
        <v>0</v>
      </c>
      <c r="W368" s="61">
        <v>2</v>
      </c>
      <c r="X368" s="61">
        <v>0</v>
      </c>
      <c r="Y368" s="61">
        <v>1</v>
      </c>
      <c r="Z368" s="61">
        <v>2</v>
      </c>
      <c r="AA368" s="51"/>
      <c r="AB368" s="51"/>
      <c r="AC368" s="53">
        <f>SUM(S368:AB368)</f>
        <v>96</v>
      </c>
    </row>
    <row r="369" spans="1:29" s="1" customFormat="1" ht="15" customHeight="1" x14ac:dyDescent="0.2">
      <c r="A369" s="83"/>
      <c r="B369" s="53" t="s">
        <v>5</v>
      </c>
      <c r="C369" s="51">
        <f>SUM(C368)</f>
        <v>94</v>
      </c>
      <c r="D369" s="51"/>
      <c r="E369" s="51"/>
      <c r="F369" s="51"/>
      <c r="G369" s="51"/>
      <c r="H369" s="51"/>
      <c r="I369" s="51"/>
      <c r="J369" s="51">
        <f>SUM(J368)</f>
        <v>3</v>
      </c>
      <c r="K369" s="51"/>
      <c r="L369" s="51"/>
      <c r="M369" s="53">
        <f>SUM(C369:L369)</f>
        <v>97</v>
      </c>
      <c r="R369" s="53" t="s">
        <v>5</v>
      </c>
      <c r="S369" s="51">
        <f t="shared" ref="S369:Z369" si="188">SUM(S368)</f>
        <v>87</v>
      </c>
      <c r="T369" s="51">
        <f t="shared" si="188"/>
        <v>0</v>
      </c>
      <c r="U369" s="51">
        <f t="shared" si="188"/>
        <v>4</v>
      </c>
      <c r="V369" s="51">
        <f t="shared" si="188"/>
        <v>0</v>
      </c>
      <c r="W369" s="51">
        <f t="shared" si="188"/>
        <v>2</v>
      </c>
      <c r="X369" s="51">
        <f t="shared" si="188"/>
        <v>0</v>
      </c>
      <c r="Y369" s="51">
        <f t="shared" si="188"/>
        <v>1</v>
      </c>
      <c r="Z369" s="51">
        <f t="shared" si="188"/>
        <v>2</v>
      </c>
      <c r="AA369" s="51"/>
      <c r="AB369" s="51"/>
      <c r="AC369" s="53">
        <f>SUM(S369:AB369)</f>
        <v>96</v>
      </c>
    </row>
    <row r="370" spans="1:29" s="1" customFormat="1" ht="18" customHeight="1" x14ac:dyDescent="0.2">
      <c r="A370" s="83"/>
      <c r="B370" s="53" t="s">
        <v>242</v>
      </c>
      <c r="C370" s="51">
        <f>C369*C356</f>
        <v>376</v>
      </c>
      <c r="D370" s="51">
        <f t="shared" ref="D370:J370" si="189">D369*D356</f>
        <v>0</v>
      </c>
      <c r="E370" s="51">
        <f t="shared" si="189"/>
        <v>0</v>
      </c>
      <c r="F370" s="51">
        <f t="shared" si="189"/>
        <v>0</v>
      </c>
      <c r="G370" s="51">
        <f t="shared" si="189"/>
        <v>0</v>
      </c>
      <c r="H370" s="51">
        <f t="shared" si="189"/>
        <v>0</v>
      </c>
      <c r="I370" s="51">
        <f t="shared" si="189"/>
        <v>0</v>
      </c>
      <c r="J370" s="51">
        <f t="shared" si="189"/>
        <v>0</v>
      </c>
      <c r="K370" s="51"/>
      <c r="L370" s="51"/>
      <c r="M370" s="53">
        <f>SUM(C370:L370)</f>
        <v>376</v>
      </c>
      <c r="R370" s="53" t="s">
        <v>242</v>
      </c>
      <c r="S370" s="51">
        <f>S369*S356</f>
        <v>348</v>
      </c>
      <c r="T370" s="51">
        <f t="shared" ref="T370:Z370" si="190">T369*T356</f>
        <v>0</v>
      </c>
      <c r="U370" s="51">
        <f t="shared" si="190"/>
        <v>12</v>
      </c>
      <c r="V370" s="51">
        <f t="shared" si="190"/>
        <v>0</v>
      </c>
      <c r="W370" s="51">
        <f t="shared" si="190"/>
        <v>4</v>
      </c>
      <c r="X370" s="51">
        <f t="shared" si="190"/>
        <v>0</v>
      </c>
      <c r="Y370" s="51">
        <f t="shared" si="190"/>
        <v>1</v>
      </c>
      <c r="Z370" s="51">
        <f t="shared" si="190"/>
        <v>0</v>
      </c>
      <c r="AA370" s="51"/>
      <c r="AB370" s="51"/>
      <c r="AC370" s="53">
        <f>SUM(S370:AB370)</f>
        <v>365</v>
      </c>
    </row>
    <row r="371" spans="1:29" s="1" customFormat="1" ht="15" customHeight="1" x14ac:dyDescent="0.2">
      <c r="A371" s="83"/>
      <c r="B371" s="53" t="s">
        <v>26</v>
      </c>
      <c r="C371" s="51">
        <f>M370/M369</f>
        <v>3.8762886597938144</v>
      </c>
      <c r="D371" s="51"/>
      <c r="E371" s="51"/>
      <c r="F371" s="51"/>
      <c r="G371" s="51"/>
      <c r="H371" s="51"/>
      <c r="I371" s="51"/>
      <c r="J371" s="51"/>
      <c r="K371" s="51"/>
      <c r="L371" s="51"/>
      <c r="M371" s="53"/>
      <c r="R371" s="53" t="s">
        <v>26</v>
      </c>
      <c r="S371" s="51">
        <f>AC370/AC369</f>
        <v>3.8020833333333335</v>
      </c>
      <c r="T371" s="51"/>
      <c r="U371" s="51"/>
      <c r="V371" s="51"/>
      <c r="W371" s="51"/>
      <c r="X371" s="51"/>
      <c r="Y371" s="51"/>
      <c r="Z371" s="51"/>
      <c r="AA371" s="51"/>
      <c r="AB371" s="51"/>
      <c r="AC371" s="53"/>
    </row>
    <row r="372" spans="1:29" s="1" customFormat="1" ht="15" customHeight="1" x14ac:dyDescent="0.2">
      <c r="A372" s="83"/>
      <c r="B372" s="53" t="s">
        <v>28</v>
      </c>
      <c r="C372" s="51">
        <f>(C369*100)/M369</f>
        <v>96.907216494845358</v>
      </c>
      <c r="D372" s="51">
        <f>(D369*100)/M369</f>
        <v>0</v>
      </c>
      <c r="E372" s="51">
        <f>(E369*100)/M369</f>
        <v>0</v>
      </c>
      <c r="F372" s="51">
        <f>(F369*100)/M369</f>
        <v>0</v>
      </c>
      <c r="G372" s="51">
        <f>(G369*100)/M369</f>
        <v>0</v>
      </c>
      <c r="H372" s="51">
        <f>(H369*100)/M369</f>
        <v>0</v>
      </c>
      <c r="I372" s="51">
        <f>(I369*100)/M369</f>
        <v>0</v>
      </c>
      <c r="J372" s="51">
        <f>(J369*100)/M369</f>
        <v>3.0927835051546393</v>
      </c>
      <c r="K372" s="51"/>
      <c r="L372" s="51"/>
      <c r="M372" s="53">
        <f>SUM(C372:L372)</f>
        <v>100</v>
      </c>
      <c r="R372" s="53" t="s">
        <v>28</v>
      </c>
      <c r="S372" s="51">
        <f>(S369*100)/AC369</f>
        <v>90.625</v>
      </c>
      <c r="T372" s="51">
        <f>(T369*100)/AC369</f>
        <v>0</v>
      </c>
      <c r="U372" s="51">
        <f>(U369*100)/AC369</f>
        <v>4.166666666666667</v>
      </c>
      <c r="V372" s="51">
        <f>(V369*100)/AC369</f>
        <v>0</v>
      </c>
      <c r="W372" s="51">
        <f>(W369*100)/AC369</f>
        <v>2.0833333333333335</v>
      </c>
      <c r="X372" s="51">
        <f>(X369*100)/AC369</f>
        <v>0</v>
      </c>
      <c r="Y372" s="51">
        <f>(Y369*100)/AC369</f>
        <v>1.0416666666666667</v>
      </c>
      <c r="Z372" s="150">
        <f>(Z369*100)/AC369</f>
        <v>2.0833333333333335</v>
      </c>
      <c r="AA372" s="51"/>
      <c r="AB372" s="51"/>
      <c r="AC372" s="53">
        <f>SUM(S372:AB372)</f>
        <v>100</v>
      </c>
    </row>
    <row r="373" spans="1:29" ht="15" customHeight="1" x14ac:dyDescent="0.2">
      <c r="A373" s="83"/>
      <c r="B373" s="50" t="s">
        <v>199</v>
      </c>
      <c r="C373" s="51">
        <v>25</v>
      </c>
      <c r="D373" s="51">
        <v>9</v>
      </c>
      <c r="E373" s="51">
        <v>11</v>
      </c>
      <c r="F373" s="51">
        <v>5</v>
      </c>
      <c r="G373" s="51"/>
      <c r="H373" s="51"/>
      <c r="I373" s="51"/>
      <c r="J373" s="51"/>
      <c r="K373" s="51"/>
      <c r="L373" s="51"/>
      <c r="M373" s="53">
        <f>SUM(C373:L373)</f>
        <v>50</v>
      </c>
      <c r="R373" s="50" t="s">
        <v>198</v>
      </c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3">
        <f>SUM(S373:AB373)</f>
        <v>0</v>
      </c>
    </row>
    <row r="374" spans="1:29" ht="15" customHeight="1" x14ac:dyDescent="0.45">
      <c r="A374" s="83"/>
      <c r="B374" s="50" t="s">
        <v>201</v>
      </c>
      <c r="C374" s="51">
        <v>8</v>
      </c>
      <c r="D374" s="51"/>
      <c r="E374" s="51"/>
      <c r="F374" s="51"/>
      <c r="G374" s="51"/>
      <c r="H374" s="51"/>
      <c r="I374" s="51"/>
      <c r="J374" s="51">
        <v>1</v>
      </c>
      <c r="K374" s="51"/>
      <c r="L374" s="51"/>
      <c r="M374" s="53">
        <f>SUM(C374:L374)</f>
        <v>9</v>
      </c>
      <c r="R374" s="53" t="s">
        <v>200</v>
      </c>
      <c r="S374" s="61">
        <v>6</v>
      </c>
      <c r="T374" s="61">
        <v>0</v>
      </c>
      <c r="U374" s="61">
        <v>1</v>
      </c>
      <c r="V374" s="61">
        <v>0</v>
      </c>
      <c r="W374" s="61">
        <v>1</v>
      </c>
      <c r="X374" s="61">
        <v>0</v>
      </c>
      <c r="Y374" s="61">
        <v>0</v>
      </c>
      <c r="Z374" s="61">
        <v>0</v>
      </c>
      <c r="AA374" s="51"/>
      <c r="AB374" s="51"/>
      <c r="AC374" s="53">
        <f>SUM(S374:AB374)</f>
        <v>8</v>
      </c>
    </row>
    <row r="375" spans="1:29" s="1" customFormat="1" ht="15" customHeight="1" x14ac:dyDescent="0.2">
      <c r="A375" s="83"/>
      <c r="B375" s="53" t="s">
        <v>5</v>
      </c>
      <c r="C375" s="51">
        <f>SUM(C373:C374)</f>
        <v>33</v>
      </c>
      <c r="D375" s="51">
        <f>SUM(D373:D374)</f>
        <v>9</v>
      </c>
      <c r="E375" s="51">
        <f>SUM(E373:E374)</f>
        <v>11</v>
      </c>
      <c r="F375" s="51">
        <f>SUM(F373:F374)</f>
        <v>5</v>
      </c>
      <c r="G375" s="51"/>
      <c r="H375" s="51"/>
      <c r="I375" s="51"/>
      <c r="J375" s="51">
        <f>SUM(J373:J374)</f>
        <v>1</v>
      </c>
      <c r="K375" s="51"/>
      <c r="L375" s="51"/>
      <c r="M375" s="53">
        <f>SUM(C375:L375)</f>
        <v>59</v>
      </c>
      <c r="R375" s="53" t="s">
        <v>5</v>
      </c>
      <c r="S375" s="51">
        <f t="shared" ref="S375:Z375" si="191">SUM(S374)</f>
        <v>6</v>
      </c>
      <c r="T375" s="51">
        <f t="shared" si="191"/>
        <v>0</v>
      </c>
      <c r="U375" s="51">
        <f t="shared" si="191"/>
        <v>1</v>
      </c>
      <c r="V375" s="51">
        <f t="shared" si="191"/>
        <v>0</v>
      </c>
      <c r="W375" s="51">
        <f t="shared" si="191"/>
        <v>1</v>
      </c>
      <c r="X375" s="51">
        <f t="shared" si="191"/>
        <v>0</v>
      </c>
      <c r="Y375" s="51">
        <f t="shared" si="191"/>
        <v>0</v>
      </c>
      <c r="Z375" s="51">
        <f t="shared" si="191"/>
        <v>0</v>
      </c>
      <c r="AA375" s="51"/>
      <c r="AB375" s="51"/>
      <c r="AC375" s="53">
        <f>SUM(S375:AB375)</f>
        <v>8</v>
      </c>
    </row>
    <row r="376" spans="1:29" s="1" customFormat="1" ht="18" customHeight="1" x14ac:dyDescent="0.2">
      <c r="A376" s="83"/>
      <c r="B376" s="53" t="s">
        <v>242</v>
      </c>
      <c r="C376" s="51">
        <f>C375*C356</f>
        <v>132</v>
      </c>
      <c r="D376" s="51">
        <f t="shared" ref="D376:J376" si="192">D375*D356</f>
        <v>31.5</v>
      </c>
      <c r="E376" s="51">
        <f t="shared" si="192"/>
        <v>33</v>
      </c>
      <c r="F376" s="51">
        <f t="shared" si="192"/>
        <v>12.5</v>
      </c>
      <c r="G376" s="51">
        <f t="shared" si="192"/>
        <v>0</v>
      </c>
      <c r="H376" s="51">
        <f t="shared" si="192"/>
        <v>0</v>
      </c>
      <c r="I376" s="51">
        <f t="shared" si="192"/>
        <v>0</v>
      </c>
      <c r="J376" s="51">
        <f t="shared" si="192"/>
        <v>0</v>
      </c>
      <c r="K376" s="51"/>
      <c r="L376" s="51"/>
      <c r="M376" s="53">
        <f>SUM(C376:L376)</f>
        <v>209</v>
      </c>
      <c r="R376" s="53" t="s">
        <v>242</v>
      </c>
      <c r="S376" s="51">
        <f>S375*S356</f>
        <v>24</v>
      </c>
      <c r="T376" s="51">
        <f t="shared" ref="T376:Z376" si="193">T375*T356</f>
        <v>0</v>
      </c>
      <c r="U376" s="51">
        <f t="shared" si="193"/>
        <v>3</v>
      </c>
      <c r="V376" s="51">
        <f t="shared" si="193"/>
        <v>0</v>
      </c>
      <c r="W376" s="51">
        <f t="shared" si="193"/>
        <v>2</v>
      </c>
      <c r="X376" s="51">
        <f t="shared" si="193"/>
        <v>0</v>
      </c>
      <c r="Y376" s="51">
        <f t="shared" si="193"/>
        <v>0</v>
      </c>
      <c r="Z376" s="51">
        <f t="shared" si="193"/>
        <v>0</v>
      </c>
      <c r="AA376" s="51"/>
      <c r="AB376" s="51"/>
      <c r="AC376" s="53">
        <f>SUM(S376:AB376)</f>
        <v>29</v>
      </c>
    </row>
    <row r="377" spans="1:29" s="1" customFormat="1" ht="15" customHeight="1" x14ac:dyDescent="0.2">
      <c r="A377" s="83"/>
      <c r="B377" s="53" t="s">
        <v>26</v>
      </c>
      <c r="C377" s="51">
        <f>M376/M375</f>
        <v>3.5423728813559321</v>
      </c>
      <c r="D377" s="51"/>
      <c r="E377" s="51"/>
      <c r="F377" s="51"/>
      <c r="G377" s="51"/>
      <c r="H377" s="51"/>
      <c r="I377" s="51"/>
      <c r="J377" s="51"/>
      <c r="K377" s="51"/>
      <c r="L377" s="51"/>
      <c r="M377" s="53"/>
      <c r="R377" s="53" t="s">
        <v>26</v>
      </c>
      <c r="S377" s="150">
        <f>AC376/AC375</f>
        <v>3.625</v>
      </c>
      <c r="T377" s="51"/>
      <c r="U377" s="51"/>
      <c r="V377" s="51"/>
      <c r="W377" s="51"/>
      <c r="X377" s="51"/>
      <c r="Y377" s="51"/>
      <c r="Z377" s="51"/>
      <c r="AA377" s="51"/>
      <c r="AB377" s="51"/>
      <c r="AC377" s="53"/>
    </row>
    <row r="378" spans="1:29" s="1" customFormat="1" ht="15" customHeight="1" x14ac:dyDescent="0.2">
      <c r="A378" s="83"/>
      <c r="B378" s="53" t="s">
        <v>28</v>
      </c>
      <c r="C378" s="51">
        <f>(C375*100)/M375</f>
        <v>55.932203389830505</v>
      </c>
      <c r="D378" s="51">
        <f>(D375*100)/M375</f>
        <v>15.254237288135593</v>
      </c>
      <c r="E378" s="51">
        <f>(E375*100)/M375</f>
        <v>18.64406779661017</v>
      </c>
      <c r="F378" s="51">
        <f>(F375*100)/M375</f>
        <v>8.4745762711864412</v>
      </c>
      <c r="G378" s="51">
        <f>(G375*100)/M375</f>
        <v>0</v>
      </c>
      <c r="H378" s="51">
        <f>(H375*100)/M375</f>
        <v>0</v>
      </c>
      <c r="I378" s="51">
        <f>(I375*100)/M375</f>
        <v>0</v>
      </c>
      <c r="J378" s="51">
        <f>(J375*100)/M375</f>
        <v>1.6949152542372881</v>
      </c>
      <c r="K378" s="51"/>
      <c r="L378" s="51"/>
      <c r="M378" s="53">
        <f>SUM(C378:L378)</f>
        <v>100</v>
      </c>
      <c r="R378" s="53" t="s">
        <v>28</v>
      </c>
      <c r="S378" s="51">
        <f>(S375*100)/AC375</f>
        <v>75</v>
      </c>
      <c r="T378" s="51">
        <f>(T375*100)/AC375</f>
        <v>0</v>
      </c>
      <c r="U378" s="51">
        <f>(U375*100)/AC375</f>
        <v>12.5</v>
      </c>
      <c r="V378" s="51">
        <f>(V375*100)/AC375</f>
        <v>0</v>
      </c>
      <c r="W378" s="51">
        <f>(W375*100)/AC375</f>
        <v>12.5</v>
      </c>
      <c r="X378" s="51">
        <f>(X375*100)/AC375</f>
        <v>0</v>
      </c>
      <c r="Y378" s="51">
        <f>(Y375*100)/AC375</f>
        <v>0</v>
      </c>
      <c r="Z378" s="51">
        <f>(Z375*100)/AC375</f>
        <v>0</v>
      </c>
      <c r="AA378" s="51"/>
      <c r="AB378" s="51"/>
      <c r="AC378" s="53">
        <f>SUM(S378:AB378)</f>
        <v>100</v>
      </c>
    </row>
    <row r="379" spans="1:29" ht="15" customHeight="1" x14ac:dyDescent="0.45">
      <c r="A379" s="83"/>
      <c r="B379" s="50" t="s">
        <v>203</v>
      </c>
      <c r="C379" s="51">
        <v>17</v>
      </c>
      <c r="D379" s="51">
        <v>18</v>
      </c>
      <c r="E379" s="51">
        <v>18</v>
      </c>
      <c r="F379" s="51">
        <v>9</v>
      </c>
      <c r="G379" s="51"/>
      <c r="H379" s="51"/>
      <c r="I379" s="51">
        <v>1</v>
      </c>
      <c r="J379" s="51"/>
      <c r="K379" s="51"/>
      <c r="L379" s="51"/>
      <c r="M379" s="53">
        <f>SUM(C379:L379)</f>
        <v>63</v>
      </c>
      <c r="R379" s="53" t="s">
        <v>202</v>
      </c>
      <c r="S379" s="61">
        <v>3</v>
      </c>
      <c r="T379" s="61">
        <v>7</v>
      </c>
      <c r="U379" s="61">
        <v>14</v>
      </c>
      <c r="V379" s="61">
        <v>10</v>
      </c>
      <c r="W379" s="61">
        <v>14</v>
      </c>
      <c r="X379" s="61">
        <v>0</v>
      </c>
      <c r="Y379" s="61">
        <v>0</v>
      </c>
      <c r="Z379" s="61">
        <v>1</v>
      </c>
      <c r="AA379" s="51"/>
      <c r="AB379" s="51"/>
      <c r="AC379" s="53">
        <f>SUM(S379:AB379)</f>
        <v>49</v>
      </c>
    </row>
    <row r="380" spans="1:29" s="1" customFormat="1" ht="15" customHeight="1" x14ac:dyDescent="0.45">
      <c r="A380" s="83"/>
      <c r="B380" s="50" t="s">
        <v>205</v>
      </c>
      <c r="C380" s="51"/>
      <c r="D380" s="51"/>
      <c r="E380" s="51">
        <v>2</v>
      </c>
      <c r="F380" s="51">
        <v>7</v>
      </c>
      <c r="G380" s="51">
        <v>9</v>
      </c>
      <c r="H380" s="51">
        <v>1</v>
      </c>
      <c r="I380" s="51"/>
      <c r="J380" s="51"/>
      <c r="K380" s="51"/>
      <c r="L380" s="51"/>
      <c r="M380" s="53">
        <f>SUM(C380:L380)</f>
        <v>19</v>
      </c>
      <c r="R380" s="61" t="s">
        <v>204</v>
      </c>
      <c r="S380" s="61">
        <v>0</v>
      </c>
      <c r="T380" s="61">
        <v>2</v>
      </c>
      <c r="U380" s="61">
        <v>7</v>
      </c>
      <c r="V380" s="61">
        <v>6</v>
      </c>
      <c r="W380" s="61">
        <v>3</v>
      </c>
      <c r="X380" s="61">
        <v>0</v>
      </c>
      <c r="Y380" s="61">
        <v>0</v>
      </c>
      <c r="Z380" s="61">
        <v>1</v>
      </c>
      <c r="AA380" s="51"/>
      <c r="AB380" s="51"/>
      <c r="AC380" s="53">
        <f>SUM(S380:AB380)</f>
        <v>19</v>
      </c>
    </row>
    <row r="381" spans="1:29" s="1" customFormat="1" ht="15" customHeight="1" x14ac:dyDescent="0.2">
      <c r="A381" s="83"/>
      <c r="B381" s="53" t="s">
        <v>5</v>
      </c>
      <c r="C381" s="51">
        <f>SUM(C379)</f>
        <v>17</v>
      </c>
      <c r="D381" s="51">
        <f>SUM(D379)</f>
        <v>18</v>
      </c>
      <c r="E381" s="51">
        <f>SUM(E379)</f>
        <v>18</v>
      </c>
      <c r="F381" s="51">
        <f>SUM(F379)</f>
        <v>9</v>
      </c>
      <c r="G381" s="51"/>
      <c r="H381" s="51"/>
      <c r="I381" s="51">
        <f>SUM(I379)</f>
        <v>1</v>
      </c>
      <c r="J381" s="51"/>
      <c r="K381" s="51"/>
      <c r="L381" s="51"/>
      <c r="M381" s="53">
        <f>SUM(C381:L381)</f>
        <v>63</v>
      </c>
      <c r="R381" s="53" t="s">
        <v>5</v>
      </c>
      <c r="S381" s="51">
        <f t="shared" ref="S381:Z381" si="194">SUM(S379:S380)</f>
        <v>3</v>
      </c>
      <c r="T381" s="51">
        <f t="shared" si="194"/>
        <v>9</v>
      </c>
      <c r="U381" s="51">
        <f t="shared" si="194"/>
        <v>21</v>
      </c>
      <c r="V381" s="51">
        <f t="shared" si="194"/>
        <v>16</v>
      </c>
      <c r="W381" s="51">
        <f t="shared" si="194"/>
        <v>17</v>
      </c>
      <c r="X381" s="51">
        <f t="shared" si="194"/>
        <v>0</v>
      </c>
      <c r="Y381" s="51">
        <f t="shared" si="194"/>
        <v>0</v>
      </c>
      <c r="Z381" s="51">
        <f t="shared" si="194"/>
        <v>2</v>
      </c>
      <c r="AA381" s="51"/>
      <c r="AB381" s="51"/>
      <c r="AC381" s="53">
        <f>SUM(S381:AB381)</f>
        <v>68</v>
      </c>
    </row>
    <row r="382" spans="1:29" s="1" customFormat="1" ht="17.25" customHeight="1" x14ac:dyDescent="0.2">
      <c r="A382" s="83"/>
      <c r="B382" s="53" t="s">
        <v>242</v>
      </c>
      <c r="C382" s="51">
        <f>C381*C356</f>
        <v>68</v>
      </c>
      <c r="D382" s="51">
        <f t="shared" ref="D382:J382" si="195">D381*D356</f>
        <v>63</v>
      </c>
      <c r="E382" s="51">
        <f t="shared" si="195"/>
        <v>54</v>
      </c>
      <c r="F382" s="51">
        <f t="shared" si="195"/>
        <v>22.5</v>
      </c>
      <c r="G382" s="51">
        <f t="shared" si="195"/>
        <v>0</v>
      </c>
      <c r="H382" s="51">
        <f t="shared" si="195"/>
        <v>0</v>
      </c>
      <c r="I382" s="51">
        <f t="shared" si="195"/>
        <v>1</v>
      </c>
      <c r="J382" s="51">
        <f t="shared" si="195"/>
        <v>0</v>
      </c>
      <c r="K382" s="51"/>
      <c r="L382" s="51"/>
      <c r="M382" s="53">
        <f>SUM(C382:L382)</f>
        <v>208.5</v>
      </c>
      <c r="R382" s="53" t="s">
        <v>242</v>
      </c>
      <c r="S382" s="51">
        <f>S381*S356</f>
        <v>12</v>
      </c>
      <c r="T382" s="51">
        <f t="shared" ref="T382:Z382" si="196">T381*T356</f>
        <v>31.5</v>
      </c>
      <c r="U382" s="51">
        <f t="shared" si="196"/>
        <v>63</v>
      </c>
      <c r="V382" s="51">
        <f t="shared" si="196"/>
        <v>40</v>
      </c>
      <c r="W382" s="51">
        <f t="shared" si="196"/>
        <v>34</v>
      </c>
      <c r="X382" s="51">
        <f t="shared" si="196"/>
        <v>0</v>
      </c>
      <c r="Y382" s="51">
        <f t="shared" si="196"/>
        <v>0</v>
      </c>
      <c r="Z382" s="51">
        <f t="shared" si="196"/>
        <v>0</v>
      </c>
      <c r="AA382" s="51"/>
      <c r="AB382" s="51"/>
      <c r="AC382" s="53">
        <f>SUM(S382:AB382)</f>
        <v>180.5</v>
      </c>
    </row>
    <row r="383" spans="1:29" s="1" customFormat="1" ht="15" customHeight="1" x14ac:dyDescent="0.2">
      <c r="A383" s="83"/>
      <c r="B383" s="53" t="s">
        <v>26</v>
      </c>
      <c r="C383" s="51">
        <f>M382/M381</f>
        <v>3.3095238095238093</v>
      </c>
      <c r="D383" s="51"/>
      <c r="E383" s="51"/>
      <c r="F383" s="51"/>
      <c r="G383" s="51"/>
      <c r="H383" s="51"/>
      <c r="I383" s="51"/>
      <c r="J383" s="51"/>
      <c r="K383" s="51"/>
      <c r="L383" s="51"/>
      <c r="M383" s="53"/>
      <c r="R383" s="53" t="s">
        <v>26</v>
      </c>
      <c r="S383" s="150">
        <f>AC382/AC381</f>
        <v>2.6544117647058822</v>
      </c>
      <c r="T383" s="51"/>
      <c r="U383" s="51"/>
      <c r="V383" s="51"/>
      <c r="W383" s="51"/>
      <c r="X383" s="51"/>
      <c r="Y383" s="51"/>
      <c r="Z383" s="51"/>
      <c r="AA383" s="51"/>
      <c r="AB383" s="51"/>
      <c r="AC383" s="53"/>
    </row>
    <row r="384" spans="1:29" s="1" customFormat="1" ht="15" customHeight="1" x14ac:dyDescent="0.2">
      <c r="A384" s="83"/>
      <c r="B384" s="53" t="s">
        <v>28</v>
      </c>
      <c r="C384" s="51">
        <f>(C381*100)/M381</f>
        <v>26.984126984126984</v>
      </c>
      <c r="D384" s="51">
        <f>(D381*100)/M381</f>
        <v>28.571428571428573</v>
      </c>
      <c r="E384" s="51">
        <f>(E381*100)/M381</f>
        <v>28.571428571428573</v>
      </c>
      <c r="F384" s="51">
        <f>(F381*100)/M381</f>
        <v>14.285714285714286</v>
      </c>
      <c r="G384" s="51">
        <f>(G381*100)/M381</f>
        <v>0</v>
      </c>
      <c r="H384" s="51">
        <f>(H381*100)/M381</f>
        <v>0</v>
      </c>
      <c r="I384" s="51">
        <f>(I381*100)/M381</f>
        <v>1.5873015873015872</v>
      </c>
      <c r="J384" s="51">
        <f>(J381*100)/M381</f>
        <v>0</v>
      </c>
      <c r="K384" s="51"/>
      <c r="L384" s="51"/>
      <c r="M384" s="53">
        <f>SUM(C384:L384)</f>
        <v>100</v>
      </c>
      <c r="R384" s="53" t="s">
        <v>28</v>
      </c>
      <c r="S384" s="150">
        <f>(S381*100)/AC381</f>
        <v>4.4117647058823533</v>
      </c>
      <c r="T384" s="150">
        <f>(T381*100)/AC381</f>
        <v>13.235294117647058</v>
      </c>
      <c r="U384" s="150">
        <f>(U381*100)/AC381</f>
        <v>30.882352941176471</v>
      </c>
      <c r="V384" s="150">
        <f>(V381*100)/AC381</f>
        <v>23.529411764705884</v>
      </c>
      <c r="W384" s="150">
        <f>(W381*100)/AC381</f>
        <v>25</v>
      </c>
      <c r="X384" s="150">
        <f>(X381*100)/AC381</f>
        <v>0</v>
      </c>
      <c r="Y384" s="150">
        <f>(Y381*100)/AC381</f>
        <v>0</v>
      </c>
      <c r="Z384" s="150">
        <f>(Z381*100)/AC381</f>
        <v>2.9411764705882355</v>
      </c>
      <c r="AA384" s="51"/>
      <c r="AB384" s="51"/>
      <c r="AC384" s="53">
        <f>SUM(S384:AB384)</f>
        <v>100</v>
      </c>
    </row>
    <row r="385" spans="1:29" ht="15" customHeight="1" x14ac:dyDescent="0.2">
      <c r="A385" s="83"/>
      <c r="B385" s="50" t="s">
        <v>208</v>
      </c>
      <c r="C385" s="51">
        <v>16</v>
      </c>
      <c r="D385" s="51"/>
      <c r="E385" s="51"/>
      <c r="F385" s="51"/>
      <c r="G385" s="51"/>
      <c r="H385" s="51"/>
      <c r="I385" s="51"/>
      <c r="J385" s="53"/>
      <c r="K385" s="53"/>
      <c r="L385" s="53"/>
      <c r="M385" s="53">
        <f>SUM(C385:L385)</f>
        <v>16</v>
      </c>
      <c r="R385" s="58" t="s">
        <v>264</v>
      </c>
      <c r="S385" s="58">
        <v>69</v>
      </c>
      <c r="T385" s="58">
        <v>0</v>
      </c>
      <c r="U385" s="58">
        <v>0</v>
      </c>
      <c r="V385" s="58">
        <v>0</v>
      </c>
      <c r="W385" s="58">
        <v>0</v>
      </c>
      <c r="X385" s="58">
        <v>0</v>
      </c>
      <c r="Y385" s="58">
        <v>0</v>
      </c>
      <c r="Z385" s="58">
        <v>1</v>
      </c>
      <c r="AA385" s="53"/>
      <c r="AB385" s="53"/>
      <c r="AC385" s="53">
        <f>SUM(S385:AB385)</f>
        <v>70</v>
      </c>
    </row>
    <row r="386" spans="1:29" ht="15" customHeight="1" x14ac:dyDescent="0.2">
      <c r="A386" s="83"/>
      <c r="B386" s="50" t="s">
        <v>206</v>
      </c>
      <c r="C386" s="51">
        <v>71</v>
      </c>
      <c r="D386" s="51"/>
      <c r="E386" s="51"/>
      <c r="F386" s="51"/>
      <c r="G386" s="51"/>
      <c r="H386" s="51"/>
      <c r="I386" s="51"/>
      <c r="J386" s="53">
        <v>1</v>
      </c>
      <c r="K386" s="53"/>
      <c r="L386" s="53"/>
      <c r="M386" s="53">
        <f>SUM(C386:L386)</f>
        <v>72</v>
      </c>
      <c r="R386" s="58" t="s">
        <v>207</v>
      </c>
      <c r="S386" s="58">
        <v>13</v>
      </c>
      <c r="T386" s="58">
        <v>0</v>
      </c>
      <c r="U386" s="58">
        <v>2</v>
      </c>
      <c r="V386" s="58">
        <v>0</v>
      </c>
      <c r="W386" s="58">
        <v>0</v>
      </c>
      <c r="X386" s="58">
        <v>0</v>
      </c>
      <c r="Y386" s="58">
        <v>0</v>
      </c>
      <c r="Z386" s="58">
        <v>0</v>
      </c>
      <c r="AA386" s="53"/>
      <c r="AB386" s="53"/>
      <c r="AC386" s="53">
        <f>SUM(S386:AB386)</f>
        <v>15</v>
      </c>
    </row>
    <row r="387" spans="1:29" ht="15" customHeight="1" x14ac:dyDescent="0.2">
      <c r="A387" s="83"/>
      <c r="B387" s="53" t="s">
        <v>5</v>
      </c>
      <c r="C387" s="53">
        <f>SUM(C385:C386)</f>
        <v>87</v>
      </c>
      <c r="D387" s="53"/>
      <c r="E387" s="53">
        <f>SUM(E385:E386)</f>
        <v>0</v>
      </c>
      <c r="F387" s="53">
        <f>SUM(F385:F386)</f>
        <v>0</v>
      </c>
      <c r="G387" s="53">
        <f>SUM(G385:G386)</f>
        <v>0</v>
      </c>
      <c r="H387" s="53">
        <f>SUM(H385:H386)</f>
        <v>0</v>
      </c>
      <c r="I387" s="53"/>
      <c r="J387" s="53">
        <f>SUM(J385:J386)</f>
        <v>1</v>
      </c>
      <c r="K387" s="53"/>
      <c r="L387" s="53"/>
      <c r="M387" s="53">
        <f>SUM(M385:M386)</f>
        <v>88</v>
      </c>
      <c r="N387" s="7"/>
      <c r="O387" s="7"/>
      <c r="P387" s="7"/>
      <c r="Q387" s="7"/>
      <c r="R387" s="53" t="s">
        <v>5</v>
      </c>
      <c r="S387" s="53">
        <f t="shared" ref="S387:Z387" si="197">SUM(S385:S386)</f>
        <v>82</v>
      </c>
      <c r="T387" s="53">
        <f t="shared" si="197"/>
        <v>0</v>
      </c>
      <c r="U387" s="53">
        <f t="shared" si="197"/>
        <v>2</v>
      </c>
      <c r="V387" s="53">
        <f t="shared" si="197"/>
        <v>0</v>
      </c>
      <c r="W387" s="53">
        <f t="shared" si="197"/>
        <v>0</v>
      </c>
      <c r="X387" s="53">
        <f t="shared" si="197"/>
        <v>0</v>
      </c>
      <c r="Y387" s="53">
        <f t="shared" si="197"/>
        <v>0</v>
      </c>
      <c r="Z387" s="53">
        <f t="shared" si="197"/>
        <v>1</v>
      </c>
      <c r="AA387" s="53"/>
      <c r="AB387" s="53"/>
      <c r="AC387" s="53">
        <f>SUM(AC385:AC386)</f>
        <v>85</v>
      </c>
    </row>
    <row r="388" spans="1:29" ht="15.75" customHeight="1" x14ac:dyDescent="0.2">
      <c r="A388" s="83"/>
      <c r="B388" s="53" t="s">
        <v>242</v>
      </c>
      <c r="C388" s="53">
        <f t="shared" ref="C388:J388" si="198">C387*C356</f>
        <v>348</v>
      </c>
      <c r="D388" s="53">
        <f t="shared" si="198"/>
        <v>0</v>
      </c>
      <c r="E388" s="53">
        <f t="shared" si="198"/>
        <v>0</v>
      </c>
      <c r="F388" s="53">
        <f t="shared" si="198"/>
        <v>0</v>
      </c>
      <c r="G388" s="53">
        <f t="shared" si="198"/>
        <v>0</v>
      </c>
      <c r="H388" s="53">
        <f t="shared" si="198"/>
        <v>0</v>
      </c>
      <c r="I388" s="53">
        <f t="shared" si="198"/>
        <v>0</v>
      </c>
      <c r="J388" s="53">
        <f t="shared" si="198"/>
        <v>0</v>
      </c>
      <c r="K388" s="53"/>
      <c r="L388" s="53"/>
      <c r="M388" s="53">
        <f>SUM(C388:L388)</f>
        <v>348</v>
      </c>
      <c r="N388" s="7"/>
      <c r="O388" s="7"/>
      <c r="P388" s="7"/>
      <c r="Q388" s="7"/>
      <c r="R388" s="53" t="s">
        <v>242</v>
      </c>
      <c r="S388" s="53">
        <f t="shared" ref="S388:Z388" si="199">S387*S356</f>
        <v>328</v>
      </c>
      <c r="T388" s="53">
        <f t="shared" si="199"/>
        <v>0</v>
      </c>
      <c r="U388" s="53">
        <f t="shared" si="199"/>
        <v>6</v>
      </c>
      <c r="V388" s="53">
        <f t="shared" si="199"/>
        <v>0</v>
      </c>
      <c r="W388" s="53">
        <f t="shared" si="199"/>
        <v>0</v>
      </c>
      <c r="X388" s="53">
        <f t="shared" si="199"/>
        <v>0</v>
      </c>
      <c r="Y388" s="53">
        <f t="shared" si="199"/>
        <v>0</v>
      </c>
      <c r="Z388" s="53">
        <f t="shared" si="199"/>
        <v>0</v>
      </c>
      <c r="AA388" s="53"/>
      <c r="AB388" s="53"/>
      <c r="AC388" s="53">
        <f>SUM(S388:AB388)</f>
        <v>334</v>
      </c>
    </row>
    <row r="389" spans="1:29" ht="15" customHeight="1" x14ac:dyDescent="0.2">
      <c r="A389" s="83"/>
      <c r="B389" s="53" t="s">
        <v>26</v>
      </c>
      <c r="C389" s="53">
        <f>M388/M387</f>
        <v>3.9545454545454546</v>
      </c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7"/>
      <c r="O389" s="7"/>
      <c r="P389" s="7"/>
      <c r="Q389" s="7"/>
      <c r="R389" s="53" t="s">
        <v>26</v>
      </c>
      <c r="S389" s="80">
        <f>AC388/AC387</f>
        <v>3.9294117647058822</v>
      </c>
      <c r="T389" s="53"/>
      <c r="U389" s="53"/>
      <c r="V389" s="53"/>
      <c r="W389" s="53"/>
      <c r="X389" s="53"/>
      <c r="Y389" s="53"/>
      <c r="Z389" s="53"/>
      <c r="AA389" s="53"/>
      <c r="AB389" s="53"/>
      <c r="AC389" s="53"/>
    </row>
    <row r="390" spans="1:29" ht="15" customHeight="1" x14ac:dyDescent="0.2">
      <c r="A390" s="83"/>
      <c r="B390" s="53" t="s">
        <v>28</v>
      </c>
      <c r="C390" s="53">
        <f>(C387*100)/M387</f>
        <v>98.86363636363636</v>
      </c>
      <c r="D390" s="53">
        <f>(D387*100)/M387</f>
        <v>0</v>
      </c>
      <c r="E390" s="53">
        <f>(E387*100)/M387</f>
        <v>0</v>
      </c>
      <c r="F390" s="53">
        <f>(F387*100)/M387</f>
        <v>0</v>
      </c>
      <c r="G390" s="53">
        <f>(G387*100)/M387</f>
        <v>0</v>
      </c>
      <c r="H390" s="53">
        <f>(H387*100)/M387</f>
        <v>0</v>
      </c>
      <c r="I390" s="53">
        <f>(I387*100)/M387</f>
        <v>0</v>
      </c>
      <c r="J390" s="53">
        <f>(J387*100)/M387</f>
        <v>1.1363636363636365</v>
      </c>
      <c r="K390" s="53"/>
      <c r="L390" s="53"/>
      <c r="M390" s="53">
        <f>SUM(C390:L390)</f>
        <v>100</v>
      </c>
      <c r="N390" s="7"/>
      <c r="O390" s="7"/>
      <c r="P390" s="7"/>
      <c r="Q390" s="7"/>
      <c r="R390" s="53" t="s">
        <v>28</v>
      </c>
      <c r="S390" s="53">
        <f>(S387*100)/AC387</f>
        <v>96.470588235294116</v>
      </c>
      <c r="T390" s="53">
        <f>(T387*100)/AC387</f>
        <v>0</v>
      </c>
      <c r="U390" s="80">
        <f>(U387*100)/AC387</f>
        <v>2.3529411764705883</v>
      </c>
      <c r="V390" s="53">
        <f>(V387*100)/AC387</f>
        <v>0</v>
      </c>
      <c r="W390" s="53">
        <f>(W387*100)/AC387</f>
        <v>0</v>
      </c>
      <c r="X390" s="53">
        <f>(X387*100)/AC387</f>
        <v>0</v>
      </c>
      <c r="Y390" s="53">
        <f>(Y387*100)/AC387</f>
        <v>0</v>
      </c>
      <c r="Z390" s="80">
        <f>(Z387*100)/AC387</f>
        <v>1.1764705882352942</v>
      </c>
      <c r="AA390" s="53"/>
      <c r="AB390" s="53"/>
      <c r="AC390" s="53">
        <f>SUM(S390:AB390)</f>
        <v>100</v>
      </c>
    </row>
    <row r="391" spans="1:29" ht="18.75" x14ac:dyDescent="0.2">
      <c r="A391" s="83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"/>
      <c r="O391" s="7"/>
      <c r="P391" s="7"/>
      <c r="Q391" s="7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</row>
    <row r="392" spans="1:29" ht="24" x14ac:dyDescent="0.2">
      <c r="A392" s="83"/>
      <c r="B392" s="6" t="s">
        <v>230</v>
      </c>
      <c r="C392" s="5"/>
      <c r="D392" s="5"/>
      <c r="E392" s="5"/>
      <c r="F392" s="78"/>
      <c r="G392" s="78"/>
      <c r="H392" s="78"/>
      <c r="I392" s="78"/>
      <c r="J392" s="78"/>
      <c r="K392" s="78"/>
      <c r="L392" s="78"/>
      <c r="M392" s="78"/>
      <c r="N392" s="7"/>
      <c r="O392" s="7"/>
      <c r="P392" s="7"/>
      <c r="Q392" s="7"/>
      <c r="R392" s="6" t="s">
        <v>272</v>
      </c>
      <c r="S392" s="5"/>
      <c r="T392" s="5"/>
      <c r="U392" s="5"/>
    </row>
    <row r="393" spans="1:29" ht="18.75" x14ac:dyDescent="0.2">
      <c r="A393" s="83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"/>
      <c r="O393" s="7"/>
      <c r="P393" s="7"/>
      <c r="Q393" s="7"/>
    </row>
    <row r="394" spans="1:29" ht="18.75" x14ac:dyDescent="0.2">
      <c r="A394" s="83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"/>
      <c r="O394" s="7"/>
      <c r="P394" s="7"/>
      <c r="Q394" s="7"/>
    </row>
    <row r="395" spans="1:29" ht="18.75" x14ac:dyDescent="0.2">
      <c r="A395" s="83"/>
      <c r="B395" s="79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"/>
      <c r="O395" s="7"/>
      <c r="P395" s="7"/>
      <c r="Q395" s="7"/>
    </row>
    <row r="396" spans="1:29" s="1" customFormat="1" ht="18.75" x14ac:dyDescent="0.2">
      <c r="A396" s="83"/>
      <c r="B396" s="79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"/>
      <c r="O396" s="7"/>
      <c r="P396" s="7"/>
      <c r="Q396" s="7"/>
    </row>
    <row r="397" spans="1:29" s="1" customFormat="1" ht="18.75" x14ac:dyDescent="0.2">
      <c r="A397" s="83"/>
      <c r="B397" s="79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"/>
      <c r="O397" s="7"/>
      <c r="P397" s="7"/>
      <c r="Q397" s="7"/>
    </row>
    <row r="398" spans="1:29" s="1" customFormat="1" ht="18.75" x14ac:dyDescent="0.2">
      <c r="A398" s="83"/>
      <c r="B398" s="79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"/>
      <c r="O398" s="7"/>
      <c r="P398" s="7"/>
      <c r="Q398" s="7"/>
    </row>
    <row r="399" spans="1:29" ht="18.75" x14ac:dyDescent="0.2">
      <c r="A399" s="83"/>
      <c r="B399" s="79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"/>
      <c r="O399" s="7"/>
      <c r="P399" s="7"/>
      <c r="Q399" s="7"/>
    </row>
    <row r="400" spans="1:29" ht="18.75" x14ac:dyDescent="0.2">
      <c r="A400" s="83"/>
      <c r="B400" s="79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"/>
      <c r="O400" s="7"/>
      <c r="P400" s="7"/>
      <c r="Q400" s="7"/>
    </row>
    <row r="401" spans="1:30" ht="18.75" x14ac:dyDescent="0.2">
      <c r="A401" s="83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"/>
      <c r="O401" s="7"/>
      <c r="P401" s="7"/>
      <c r="Q401" s="7"/>
    </row>
    <row r="402" spans="1:30" ht="24" x14ac:dyDescent="0.2">
      <c r="A402" s="9"/>
      <c r="B402" s="706" t="s">
        <v>248</v>
      </c>
      <c r="C402" s="706"/>
      <c r="D402" s="706"/>
      <c r="E402" s="706"/>
      <c r="F402" s="706"/>
      <c r="G402" s="706"/>
      <c r="H402" s="706"/>
      <c r="I402" s="706"/>
      <c r="J402" s="706"/>
      <c r="K402" s="706"/>
      <c r="L402" s="706"/>
      <c r="M402" s="706"/>
      <c r="N402" s="85"/>
      <c r="O402" s="85"/>
      <c r="P402" s="85"/>
      <c r="Q402" s="85"/>
      <c r="R402" s="9"/>
      <c r="S402" s="706" t="s">
        <v>248</v>
      </c>
      <c r="T402" s="706"/>
      <c r="U402" s="706"/>
      <c r="V402" s="706"/>
      <c r="W402" s="706"/>
      <c r="X402" s="706"/>
      <c r="Y402" s="706"/>
      <c r="Z402" s="706"/>
      <c r="AA402" s="706"/>
      <c r="AB402" s="706"/>
      <c r="AC402" s="706"/>
      <c r="AD402" s="706"/>
    </row>
    <row r="403" spans="1:30" ht="24.75" thickBot="1" x14ac:dyDescent="0.25">
      <c r="A403" s="9"/>
      <c r="B403" s="712" t="s">
        <v>211</v>
      </c>
      <c r="C403" s="712"/>
      <c r="D403" s="712"/>
      <c r="E403" s="712"/>
      <c r="F403" s="712"/>
      <c r="G403" s="712"/>
      <c r="H403" s="712"/>
      <c r="I403" s="712"/>
      <c r="J403" s="712"/>
      <c r="K403" s="712"/>
      <c r="L403" s="712"/>
      <c r="M403" s="712"/>
      <c r="N403" s="85"/>
      <c r="O403" s="85"/>
      <c r="P403" s="85"/>
      <c r="Q403" s="85"/>
      <c r="R403" s="9"/>
      <c r="S403" s="705" t="s">
        <v>256</v>
      </c>
      <c r="T403" s="705"/>
      <c r="U403" s="705"/>
      <c r="V403" s="705"/>
      <c r="W403" s="705"/>
      <c r="X403" s="705"/>
      <c r="Y403" s="705"/>
      <c r="Z403" s="705"/>
      <c r="AA403" s="705"/>
      <c r="AB403" s="705"/>
      <c r="AC403" s="705"/>
      <c r="AD403" s="705"/>
    </row>
    <row r="404" spans="1:30" ht="24" x14ac:dyDescent="0.2">
      <c r="A404" s="9"/>
      <c r="B404" s="707" t="s">
        <v>1</v>
      </c>
      <c r="C404" s="709" t="s">
        <v>2</v>
      </c>
      <c r="D404" s="710"/>
      <c r="E404" s="710"/>
      <c r="F404" s="710"/>
      <c r="G404" s="710"/>
      <c r="H404" s="710"/>
      <c r="I404" s="710"/>
      <c r="J404" s="710"/>
      <c r="K404" s="710"/>
      <c r="L404" s="710"/>
      <c r="M404" s="711"/>
      <c r="N404" s="85"/>
      <c r="O404" s="85"/>
      <c r="P404" s="85"/>
      <c r="Q404" s="85"/>
      <c r="R404" s="9"/>
      <c r="S404" s="713" t="s">
        <v>1</v>
      </c>
      <c r="T404" s="713" t="s">
        <v>2</v>
      </c>
      <c r="U404" s="713"/>
      <c r="V404" s="713"/>
      <c r="W404" s="713"/>
      <c r="X404" s="713"/>
      <c r="Y404" s="713"/>
      <c r="Z404" s="713"/>
      <c r="AA404" s="713"/>
      <c r="AB404" s="713"/>
      <c r="AC404" s="713"/>
      <c r="AD404" s="713"/>
    </row>
    <row r="405" spans="1:30" ht="24.75" thickBot="1" x14ac:dyDescent="0.25">
      <c r="A405" s="9"/>
      <c r="B405" s="708"/>
      <c r="C405" s="32">
        <v>4</v>
      </c>
      <c r="D405" s="32">
        <v>3.5</v>
      </c>
      <c r="E405" s="32">
        <v>3</v>
      </c>
      <c r="F405" s="32">
        <v>2.5</v>
      </c>
      <c r="G405" s="32">
        <v>2</v>
      </c>
      <c r="H405" s="32">
        <v>1.5</v>
      </c>
      <c r="I405" s="32">
        <v>1</v>
      </c>
      <c r="J405" s="32">
        <v>0</v>
      </c>
      <c r="K405" s="32" t="s">
        <v>3</v>
      </c>
      <c r="L405" s="32" t="s">
        <v>4</v>
      </c>
      <c r="M405" s="86" t="s">
        <v>5</v>
      </c>
      <c r="N405" s="85"/>
      <c r="O405" s="85"/>
      <c r="P405" s="85"/>
      <c r="Q405" s="85"/>
      <c r="R405" s="9"/>
      <c r="S405" s="713"/>
      <c r="T405" s="142">
        <v>4</v>
      </c>
      <c r="U405" s="142">
        <v>3.5</v>
      </c>
      <c r="V405" s="142">
        <v>3</v>
      </c>
      <c r="W405" s="142">
        <v>2.5</v>
      </c>
      <c r="X405" s="142">
        <v>2</v>
      </c>
      <c r="Y405" s="142">
        <v>1.5</v>
      </c>
      <c r="Z405" s="142">
        <v>1</v>
      </c>
      <c r="AA405" s="142">
        <v>0</v>
      </c>
      <c r="AB405" s="142" t="s">
        <v>3</v>
      </c>
      <c r="AC405" s="142" t="s">
        <v>4</v>
      </c>
      <c r="AD405" s="142" t="s">
        <v>5</v>
      </c>
    </row>
    <row r="406" spans="1:30" ht="18.75" x14ac:dyDescent="0.45">
      <c r="A406" s="83"/>
      <c r="B406" s="161" t="s">
        <v>225</v>
      </c>
      <c r="C406" s="53">
        <v>3</v>
      </c>
      <c r="D406" s="53">
        <v>4</v>
      </c>
      <c r="E406" s="53">
        <v>16</v>
      </c>
      <c r="F406" s="53">
        <v>14</v>
      </c>
      <c r="G406" s="53">
        <v>8</v>
      </c>
      <c r="H406" s="53">
        <v>6</v>
      </c>
      <c r="I406" s="53">
        <v>2</v>
      </c>
      <c r="J406" s="53">
        <v>6</v>
      </c>
      <c r="K406" s="53"/>
      <c r="L406" s="53"/>
      <c r="M406" s="53">
        <f>SUM(C406:L406)</f>
        <v>59</v>
      </c>
      <c r="N406" s="85"/>
      <c r="O406" s="85"/>
      <c r="P406" s="85"/>
      <c r="Q406" s="85"/>
      <c r="R406" s="83"/>
      <c r="S406" s="62" t="s">
        <v>275</v>
      </c>
      <c r="T406" s="58">
        <v>9</v>
      </c>
      <c r="U406" s="58">
        <v>0</v>
      </c>
      <c r="V406" s="58">
        <v>3</v>
      </c>
      <c r="W406" s="58">
        <v>10</v>
      </c>
      <c r="X406" s="58">
        <v>33</v>
      </c>
      <c r="Y406" s="58">
        <v>7</v>
      </c>
      <c r="Z406" s="58">
        <v>3</v>
      </c>
      <c r="AA406" s="58">
        <v>11</v>
      </c>
      <c r="AB406" s="53"/>
      <c r="AC406" s="53"/>
      <c r="AD406" s="53">
        <f>SUM(T406:AC406)</f>
        <v>76</v>
      </c>
    </row>
    <row r="407" spans="1:30" s="1" customFormat="1" ht="18.75" x14ac:dyDescent="0.45">
      <c r="A407" s="83"/>
      <c r="B407" s="161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85"/>
      <c r="O407" s="85"/>
      <c r="P407" s="85"/>
      <c r="Q407" s="85"/>
      <c r="R407" s="83"/>
      <c r="S407" s="62" t="s">
        <v>276</v>
      </c>
      <c r="T407" s="58">
        <v>25</v>
      </c>
      <c r="U407" s="58">
        <v>5</v>
      </c>
      <c r="V407" s="58">
        <v>17</v>
      </c>
      <c r="W407" s="58">
        <v>9</v>
      </c>
      <c r="X407" s="58">
        <v>3</v>
      </c>
      <c r="Y407" s="58">
        <v>1</v>
      </c>
      <c r="Z407" s="58">
        <v>0</v>
      </c>
      <c r="AA407" s="58">
        <v>3</v>
      </c>
      <c r="AB407" s="53"/>
      <c r="AC407" s="53"/>
      <c r="AD407" s="53">
        <f>SUM(T407:AC407)</f>
        <v>63</v>
      </c>
    </row>
    <row r="408" spans="1:30" ht="18.75" x14ac:dyDescent="0.2">
      <c r="A408" s="83"/>
      <c r="B408" s="53" t="s">
        <v>5</v>
      </c>
      <c r="C408" s="53">
        <f t="shared" ref="C408:J408" si="200">SUM(C406)</f>
        <v>3</v>
      </c>
      <c r="D408" s="53">
        <f t="shared" si="200"/>
        <v>4</v>
      </c>
      <c r="E408" s="53">
        <f t="shared" si="200"/>
        <v>16</v>
      </c>
      <c r="F408" s="53">
        <f t="shared" si="200"/>
        <v>14</v>
      </c>
      <c r="G408" s="53">
        <f t="shared" si="200"/>
        <v>8</v>
      </c>
      <c r="H408" s="53">
        <f t="shared" si="200"/>
        <v>6</v>
      </c>
      <c r="I408" s="53">
        <f t="shared" si="200"/>
        <v>2</v>
      </c>
      <c r="J408" s="53">
        <f t="shared" si="200"/>
        <v>6</v>
      </c>
      <c r="K408" s="53"/>
      <c r="L408" s="53"/>
      <c r="M408" s="53">
        <f>SUM(C408:L408)</f>
        <v>59</v>
      </c>
      <c r="N408" s="1"/>
      <c r="R408" s="83"/>
      <c r="S408" s="53" t="s">
        <v>5</v>
      </c>
      <c r="T408" s="53">
        <f t="shared" ref="T408:AA408" si="201">SUM(T406:T407)</f>
        <v>34</v>
      </c>
      <c r="U408" s="53">
        <f t="shared" si="201"/>
        <v>5</v>
      </c>
      <c r="V408" s="53">
        <f t="shared" si="201"/>
        <v>20</v>
      </c>
      <c r="W408" s="53">
        <f t="shared" si="201"/>
        <v>19</v>
      </c>
      <c r="X408" s="53">
        <f t="shared" si="201"/>
        <v>36</v>
      </c>
      <c r="Y408" s="53">
        <f t="shared" si="201"/>
        <v>8</v>
      </c>
      <c r="Z408" s="53">
        <f t="shared" si="201"/>
        <v>3</v>
      </c>
      <c r="AA408" s="53">
        <f t="shared" si="201"/>
        <v>14</v>
      </c>
      <c r="AB408" s="53"/>
      <c r="AC408" s="53"/>
      <c r="AD408" s="53">
        <f>SUM(T408:AC408)</f>
        <v>139</v>
      </c>
    </row>
    <row r="409" spans="1:30" ht="24" customHeight="1" x14ac:dyDescent="0.2">
      <c r="A409" s="83"/>
      <c r="B409" s="53" t="s">
        <v>242</v>
      </c>
      <c r="C409" s="51">
        <f>C408*C405</f>
        <v>12</v>
      </c>
      <c r="D409" s="51">
        <f t="shared" ref="D409:J409" si="202">D408*D405</f>
        <v>14</v>
      </c>
      <c r="E409" s="51">
        <f t="shared" si="202"/>
        <v>48</v>
      </c>
      <c r="F409" s="51">
        <f t="shared" si="202"/>
        <v>35</v>
      </c>
      <c r="G409" s="51">
        <f t="shared" si="202"/>
        <v>16</v>
      </c>
      <c r="H409" s="51">
        <f t="shared" si="202"/>
        <v>9</v>
      </c>
      <c r="I409" s="51">
        <f t="shared" si="202"/>
        <v>2</v>
      </c>
      <c r="J409" s="51">
        <f t="shared" si="202"/>
        <v>0</v>
      </c>
      <c r="K409" s="51"/>
      <c r="L409" s="51"/>
      <c r="M409" s="53">
        <f>SUM(C409:L409)</f>
        <v>136</v>
      </c>
      <c r="N409" s="1"/>
      <c r="R409" s="83"/>
      <c r="S409" s="53" t="s">
        <v>242</v>
      </c>
      <c r="T409" s="53">
        <f>T408*T405</f>
        <v>136</v>
      </c>
      <c r="U409" s="53">
        <f t="shared" ref="U409:AA409" si="203">U408*U405</f>
        <v>17.5</v>
      </c>
      <c r="V409" s="53">
        <f t="shared" si="203"/>
        <v>60</v>
      </c>
      <c r="W409" s="53">
        <f t="shared" si="203"/>
        <v>47.5</v>
      </c>
      <c r="X409" s="53">
        <f t="shared" si="203"/>
        <v>72</v>
      </c>
      <c r="Y409" s="53">
        <f t="shared" si="203"/>
        <v>12</v>
      </c>
      <c r="Z409" s="53">
        <f t="shared" si="203"/>
        <v>3</v>
      </c>
      <c r="AA409" s="53">
        <f t="shared" si="203"/>
        <v>0</v>
      </c>
      <c r="AB409" s="53"/>
      <c r="AC409" s="53"/>
      <c r="AD409" s="53">
        <f>SUM(T409:AC409)</f>
        <v>348</v>
      </c>
    </row>
    <row r="410" spans="1:30" ht="18.75" x14ac:dyDescent="0.2">
      <c r="A410" s="83"/>
      <c r="B410" s="53" t="s">
        <v>26</v>
      </c>
      <c r="C410" s="51">
        <f>M409/M408</f>
        <v>2.3050847457627119</v>
      </c>
      <c r="D410" s="51"/>
      <c r="E410" s="51"/>
      <c r="F410" s="51"/>
      <c r="G410" s="51"/>
      <c r="H410" s="51"/>
      <c r="I410" s="51"/>
      <c r="J410" s="51"/>
      <c r="K410" s="51"/>
      <c r="L410" s="51"/>
      <c r="M410" s="53"/>
      <c r="N410" s="1"/>
      <c r="R410" s="83"/>
      <c r="S410" s="53" t="s">
        <v>26</v>
      </c>
      <c r="T410" s="80">
        <f>AD409/AD408</f>
        <v>2.5035971223021583</v>
      </c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</row>
    <row r="411" spans="1:30" ht="18.75" x14ac:dyDescent="0.2">
      <c r="A411" s="83"/>
      <c r="B411" s="53" t="s">
        <v>28</v>
      </c>
      <c r="C411" s="51">
        <f>(C408*100)/M408</f>
        <v>5.0847457627118642</v>
      </c>
      <c r="D411" s="51">
        <f>(D408*100)/M408</f>
        <v>6.7796610169491522</v>
      </c>
      <c r="E411" s="51">
        <f>(E408*100)/M408</f>
        <v>27.118644067796609</v>
      </c>
      <c r="F411" s="51">
        <f>(F408*100)/M408</f>
        <v>23.728813559322035</v>
      </c>
      <c r="G411" s="51">
        <f>(G408*100)/M408</f>
        <v>13.559322033898304</v>
      </c>
      <c r="H411" s="51">
        <f>(H408*100)/M408</f>
        <v>10.169491525423728</v>
      </c>
      <c r="I411" s="51">
        <f>(I408*100)/M408</f>
        <v>3.3898305084745761</v>
      </c>
      <c r="J411" s="51">
        <f>(J408*100)/M408</f>
        <v>10.169491525423728</v>
      </c>
      <c r="K411" s="51"/>
      <c r="L411" s="51"/>
      <c r="M411" s="53">
        <f>SUM(C411:L411)</f>
        <v>99.999999999999986</v>
      </c>
      <c r="N411" s="1"/>
      <c r="R411" s="83"/>
      <c r="S411" s="53" t="s">
        <v>28</v>
      </c>
      <c r="T411" s="53">
        <f>(T408*100)/AD408</f>
        <v>24.46043165467626</v>
      </c>
      <c r="U411" s="80">
        <f>(U408*100)/AD408</f>
        <v>3.5971223021582732</v>
      </c>
      <c r="V411" s="80">
        <f>(V408*100)/AD408</f>
        <v>14.388489208633093</v>
      </c>
      <c r="W411" s="80">
        <f>(W408*100)/AD408</f>
        <v>13.669064748201439</v>
      </c>
      <c r="X411" s="80">
        <f>(X408*100)/AD408</f>
        <v>25.899280575539567</v>
      </c>
      <c r="Y411" s="80">
        <f>(Y408*100)/AD408</f>
        <v>5.7553956834532372</v>
      </c>
      <c r="Z411" s="80">
        <f>(Z408*100)/AD408</f>
        <v>2.1582733812949639</v>
      </c>
      <c r="AA411" s="80">
        <f>(AA408*100)/AD408</f>
        <v>10.071942446043165</v>
      </c>
      <c r="AB411" s="53"/>
      <c r="AC411" s="53"/>
      <c r="AD411" s="53">
        <f>SUM(T411:AC411)</f>
        <v>100</v>
      </c>
    </row>
    <row r="412" spans="1:30" ht="18.75" x14ac:dyDescent="0.2">
      <c r="A412" s="83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R412" s="83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</row>
    <row r="413" spans="1:30" ht="24" x14ac:dyDescent="0.2">
      <c r="A413" s="83"/>
      <c r="B413" s="6" t="s">
        <v>230</v>
      </c>
      <c r="C413" s="5"/>
      <c r="D413" s="5"/>
      <c r="E413" s="5"/>
      <c r="F413" s="78"/>
      <c r="G413" s="78"/>
      <c r="H413" s="78"/>
      <c r="I413" s="78"/>
      <c r="J413" s="78"/>
      <c r="K413" s="78"/>
      <c r="L413" s="78"/>
      <c r="M413" s="78"/>
      <c r="S413" s="6" t="s">
        <v>272</v>
      </c>
      <c r="T413" s="5"/>
      <c r="U413" s="5"/>
      <c r="V413" s="5"/>
    </row>
    <row r="414" spans="1:30" ht="18.75" x14ac:dyDescent="0.2">
      <c r="A414" s="83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</row>
    <row r="415" spans="1:30" ht="18.75" x14ac:dyDescent="0.2">
      <c r="A415" s="83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</row>
    <row r="416" spans="1:30" ht="18.75" x14ac:dyDescent="0.2">
      <c r="A416" s="83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</row>
  </sheetData>
  <mergeCells count="70">
    <mergeCell ref="B205:B206"/>
    <mergeCell ref="C205:L205"/>
    <mergeCell ref="B250:M250"/>
    <mergeCell ref="B251:M251"/>
    <mergeCell ref="B252:B253"/>
    <mergeCell ref="C252:M252"/>
    <mergeCell ref="B47:M47"/>
    <mergeCell ref="B48:B49"/>
    <mergeCell ref="C48:L48"/>
    <mergeCell ref="B203:M203"/>
    <mergeCell ref="B204:M204"/>
    <mergeCell ref="B148:M148"/>
    <mergeCell ref="B149:B150"/>
    <mergeCell ref="C149:L149"/>
    <mergeCell ref="B96:M96"/>
    <mergeCell ref="B97:M97"/>
    <mergeCell ref="B98:B99"/>
    <mergeCell ref="C98:L98"/>
    <mergeCell ref="B147:M147"/>
    <mergeCell ref="B1:M1"/>
    <mergeCell ref="B2:M2"/>
    <mergeCell ref="B3:B4"/>
    <mergeCell ref="C3:L3"/>
    <mergeCell ref="B46:M46"/>
    <mergeCell ref="B302:M302"/>
    <mergeCell ref="B303:M303"/>
    <mergeCell ref="B304:B305"/>
    <mergeCell ref="C304:M304"/>
    <mergeCell ref="B353:M353"/>
    <mergeCell ref="B404:B405"/>
    <mergeCell ref="C404:M404"/>
    <mergeCell ref="B354:M354"/>
    <mergeCell ref="B355:B356"/>
    <mergeCell ref="C355:M355"/>
    <mergeCell ref="B402:M402"/>
    <mergeCell ref="B403:M403"/>
    <mergeCell ref="R46:AC46"/>
    <mergeCell ref="R47:AC47"/>
    <mergeCell ref="R48:R49"/>
    <mergeCell ref="S48:AB48"/>
    <mergeCell ref="R96:AC96"/>
    <mergeCell ref="R97:AC97"/>
    <mergeCell ref="R98:R99"/>
    <mergeCell ref="S98:AB98"/>
    <mergeCell ref="R147:AC147"/>
    <mergeCell ref="R148:AC148"/>
    <mergeCell ref="S403:AD403"/>
    <mergeCell ref="S404:S405"/>
    <mergeCell ref="T404:AD404"/>
    <mergeCell ref="R303:AC303"/>
    <mergeCell ref="R304:R305"/>
    <mergeCell ref="S304:AC304"/>
    <mergeCell ref="R353:AC353"/>
    <mergeCell ref="R354:AC354"/>
    <mergeCell ref="P2:AC2"/>
    <mergeCell ref="P1:AC1"/>
    <mergeCell ref="R355:R356"/>
    <mergeCell ref="S355:AC355"/>
    <mergeCell ref="S402:AD402"/>
    <mergeCell ref="R250:AC250"/>
    <mergeCell ref="R251:AC251"/>
    <mergeCell ref="R252:R253"/>
    <mergeCell ref="S252:AC252"/>
    <mergeCell ref="R302:AC302"/>
    <mergeCell ref="R149:R150"/>
    <mergeCell ref="S149:AB149"/>
    <mergeCell ref="R203:AC203"/>
    <mergeCell ref="R204:AC204"/>
    <mergeCell ref="R205:R206"/>
    <mergeCell ref="S205:AB205"/>
  </mergeCells>
  <pageMargins left="0.11811023622047245" right="0.11811023622047245" top="0.15748031496062992" bottom="0.15748031496062992" header="0.31496062992125984" footer="0.31496062992125984"/>
  <pageSetup paperSize="9" orientation="portrait" horizontalDpi="4294967293" verticalDpi="4294967293" r:id="rId1"/>
  <ignoredErrors>
    <ignoredError sqref="C7:J7 S7:Z7 S53:Z53 T61:Z61 S89:Z89" formulaRange="1"/>
    <ignoredError sqref="AC15 S178:S179 T179:Z179" evalError="1"/>
    <ignoredError sqref="AC68 AC82 AC89 M89 M82 AC125 AC119 AC113 AC210 AC3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26"/>
  <sheetViews>
    <sheetView zoomScale="89" zoomScaleNormal="89" workbookViewId="0">
      <selection activeCell="N14" sqref="N14"/>
    </sheetView>
  </sheetViews>
  <sheetFormatPr defaultRowHeight="14.25" x14ac:dyDescent="0.2"/>
  <cols>
    <col min="1" max="1" width="3.625" customWidth="1"/>
    <col min="2" max="2" width="9" customWidth="1"/>
    <col min="3" max="10" width="6.625" customWidth="1"/>
    <col min="11" max="11" width="5.25" customWidth="1"/>
    <col min="12" max="12" width="4.75" customWidth="1"/>
    <col min="13" max="13" width="6.125" customWidth="1"/>
    <col min="14" max="15" width="6.125" style="1" customWidth="1"/>
    <col min="16" max="16" width="9.625" style="1" customWidth="1"/>
    <col min="18" max="18" width="6.625" customWidth="1"/>
    <col min="19" max="19" width="6.875" customWidth="1"/>
    <col min="20" max="20" width="6.5" customWidth="1"/>
    <col min="21" max="21" width="6.125" customWidth="1"/>
    <col min="22" max="22" width="6" customWidth="1"/>
    <col min="23" max="23" width="6.375" customWidth="1"/>
    <col min="24" max="24" width="6" customWidth="1"/>
    <col min="25" max="25" width="5.875" customWidth="1"/>
    <col min="26" max="26" width="6.125" customWidth="1"/>
    <col min="27" max="27" width="5.875" customWidth="1"/>
    <col min="29" max="29" width="9" customWidth="1"/>
    <col min="30" max="30" width="7.375" customWidth="1"/>
    <col min="31" max="31" width="21" customWidth="1"/>
    <col min="32" max="32" width="20.625" customWidth="1"/>
    <col min="33" max="33" width="25.125" customWidth="1"/>
    <col min="34" max="34" width="11.25" customWidth="1"/>
    <col min="35" max="35" width="9.25" bestFit="1" customWidth="1"/>
  </cols>
  <sheetData>
    <row r="2" spans="1:35" ht="24" x14ac:dyDescent="0.55000000000000004">
      <c r="A2" s="9"/>
      <c r="B2" s="706" t="s">
        <v>0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104"/>
      <c r="O2" s="167"/>
      <c r="P2" s="167"/>
      <c r="Q2" s="706" t="s">
        <v>0</v>
      </c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D2" s="716" t="s">
        <v>293</v>
      </c>
      <c r="AE2" s="716"/>
      <c r="AF2" s="716"/>
      <c r="AG2" s="716"/>
      <c r="AH2" s="716"/>
    </row>
    <row r="3" spans="1:35" ht="24.75" thickBot="1" x14ac:dyDescent="0.25">
      <c r="A3" s="94"/>
      <c r="B3" s="712" t="s">
        <v>210</v>
      </c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104"/>
      <c r="O3" s="167"/>
      <c r="P3" s="167"/>
      <c r="Q3" s="705" t="s">
        <v>256</v>
      </c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</row>
    <row r="4" spans="1:35" ht="24" x14ac:dyDescent="0.55000000000000004">
      <c r="A4" s="9"/>
      <c r="B4" s="707" t="s">
        <v>1</v>
      </c>
      <c r="C4" s="709" t="s">
        <v>2</v>
      </c>
      <c r="D4" s="710"/>
      <c r="E4" s="710"/>
      <c r="F4" s="710"/>
      <c r="G4" s="710"/>
      <c r="H4" s="710"/>
      <c r="I4" s="710"/>
      <c r="J4" s="710"/>
      <c r="K4" s="710"/>
      <c r="L4" s="710"/>
      <c r="M4" s="10"/>
      <c r="N4" s="11"/>
      <c r="O4" s="11"/>
      <c r="P4" s="11"/>
      <c r="Q4" s="713" t="s">
        <v>1</v>
      </c>
      <c r="R4" s="713" t="s">
        <v>2</v>
      </c>
      <c r="S4" s="713"/>
      <c r="T4" s="713"/>
      <c r="U4" s="713"/>
      <c r="V4" s="713"/>
      <c r="W4" s="713"/>
      <c r="X4" s="713"/>
      <c r="Y4" s="713"/>
      <c r="Z4" s="713"/>
      <c r="AA4" s="713"/>
      <c r="AB4" s="713"/>
      <c r="AE4" s="122"/>
      <c r="AF4" s="717" t="s">
        <v>290</v>
      </c>
      <c r="AG4" s="717"/>
      <c r="AH4" s="122"/>
    </row>
    <row r="5" spans="1:35" ht="24.75" thickBot="1" x14ac:dyDescent="0.6">
      <c r="A5" s="9"/>
      <c r="B5" s="708"/>
      <c r="C5" s="12">
        <v>4</v>
      </c>
      <c r="D5" s="12">
        <v>3.5</v>
      </c>
      <c r="E5" s="12">
        <v>3</v>
      </c>
      <c r="F5" s="12">
        <v>2.5</v>
      </c>
      <c r="G5" s="12">
        <v>2</v>
      </c>
      <c r="H5" s="12">
        <v>1.5</v>
      </c>
      <c r="I5" s="12">
        <v>1</v>
      </c>
      <c r="J5" s="12">
        <v>0</v>
      </c>
      <c r="K5" s="12" t="s">
        <v>3</v>
      </c>
      <c r="L5" s="12" t="s">
        <v>4</v>
      </c>
      <c r="M5" s="13" t="s">
        <v>5</v>
      </c>
      <c r="N5" s="104"/>
      <c r="O5" s="167"/>
      <c r="P5" s="167"/>
      <c r="Q5" s="713"/>
      <c r="R5" s="16">
        <v>4</v>
      </c>
      <c r="S5" s="16">
        <v>3.5</v>
      </c>
      <c r="T5" s="16">
        <v>3</v>
      </c>
      <c r="U5" s="16">
        <v>2.5</v>
      </c>
      <c r="V5" s="16">
        <v>2</v>
      </c>
      <c r="W5" s="16">
        <v>1.5</v>
      </c>
      <c r="X5" s="16">
        <v>1</v>
      </c>
      <c r="Y5" s="16">
        <v>0</v>
      </c>
      <c r="Z5" s="16" t="s">
        <v>3</v>
      </c>
      <c r="AA5" s="16" t="s">
        <v>4</v>
      </c>
      <c r="AB5" s="16" t="s">
        <v>5</v>
      </c>
      <c r="AE5" s="120" t="s">
        <v>277</v>
      </c>
      <c r="AF5" s="723" t="s">
        <v>286</v>
      </c>
      <c r="AG5" s="724"/>
      <c r="AH5" s="120" t="s">
        <v>287</v>
      </c>
      <c r="AI5" s="120" t="s">
        <v>159</v>
      </c>
    </row>
    <row r="6" spans="1:35" ht="24" x14ac:dyDescent="0.55000000000000004">
      <c r="A6" s="9"/>
      <c r="B6" s="14" t="s">
        <v>6</v>
      </c>
      <c r="C6" s="15">
        <v>4</v>
      </c>
      <c r="D6" s="15">
        <v>2</v>
      </c>
      <c r="E6" s="15">
        <v>7</v>
      </c>
      <c r="F6" s="15">
        <v>12</v>
      </c>
      <c r="G6" s="15">
        <v>16</v>
      </c>
      <c r="H6" s="15">
        <v>2</v>
      </c>
      <c r="I6" s="15">
        <v>10</v>
      </c>
      <c r="J6" s="15">
        <v>6</v>
      </c>
      <c r="K6" s="15"/>
      <c r="L6" s="15"/>
      <c r="M6" s="15">
        <f t="shared" ref="M6:M15" si="0">SUM(C6:L6)</f>
        <v>59</v>
      </c>
      <c r="N6" s="104"/>
      <c r="O6" s="167"/>
      <c r="P6" s="167"/>
      <c r="Q6" s="16" t="s">
        <v>7</v>
      </c>
      <c r="R6" s="90">
        <v>6</v>
      </c>
      <c r="S6" s="92">
        <v>4</v>
      </c>
      <c r="T6" s="92">
        <v>13</v>
      </c>
      <c r="U6" s="92">
        <v>8</v>
      </c>
      <c r="V6" s="92">
        <v>6</v>
      </c>
      <c r="W6" s="92">
        <v>5</v>
      </c>
      <c r="X6" s="92">
        <v>7</v>
      </c>
      <c r="Y6" s="123">
        <v>3</v>
      </c>
      <c r="Z6" s="16"/>
      <c r="AA6" s="16"/>
      <c r="AB6" s="16">
        <f t="shared" ref="AB6:AB15" si="1">SUM(R6:AA6)</f>
        <v>52</v>
      </c>
      <c r="AE6" s="93"/>
      <c r="AF6" s="92" t="s">
        <v>288</v>
      </c>
      <c r="AG6" s="92" t="s">
        <v>289</v>
      </c>
      <c r="AH6" s="93"/>
      <c r="AI6" s="162"/>
    </row>
    <row r="7" spans="1:35" ht="24" x14ac:dyDescent="0.55000000000000004">
      <c r="A7" s="9"/>
      <c r="B7" s="2" t="s">
        <v>8</v>
      </c>
      <c r="C7" s="16">
        <v>0</v>
      </c>
      <c r="D7" s="16">
        <v>0</v>
      </c>
      <c r="E7" s="16">
        <v>0</v>
      </c>
      <c r="F7" s="16">
        <v>4</v>
      </c>
      <c r="G7" s="16">
        <v>6</v>
      </c>
      <c r="H7" s="16">
        <v>3</v>
      </c>
      <c r="I7" s="16">
        <v>5</v>
      </c>
      <c r="J7" s="16">
        <v>2</v>
      </c>
      <c r="K7" s="16"/>
      <c r="L7" s="16"/>
      <c r="M7" s="16">
        <f t="shared" si="0"/>
        <v>20</v>
      </c>
      <c r="N7" s="104"/>
      <c r="O7" s="167"/>
      <c r="P7" s="167"/>
      <c r="Q7" s="16" t="s">
        <v>11</v>
      </c>
      <c r="R7" s="90">
        <v>0</v>
      </c>
      <c r="S7" s="92">
        <v>5</v>
      </c>
      <c r="T7" s="92">
        <v>6</v>
      </c>
      <c r="U7" s="92">
        <v>3</v>
      </c>
      <c r="V7" s="92">
        <v>1</v>
      </c>
      <c r="W7" s="92">
        <v>3</v>
      </c>
      <c r="X7" s="92">
        <v>2</v>
      </c>
      <c r="Y7" s="92">
        <v>0</v>
      </c>
      <c r="Z7" s="16"/>
      <c r="AA7" s="16"/>
      <c r="AB7" s="16">
        <f t="shared" si="1"/>
        <v>20</v>
      </c>
      <c r="AE7" s="92" t="s">
        <v>278</v>
      </c>
      <c r="AF7" s="20">
        <v>45.32</v>
      </c>
      <c r="AG7" s="119">
        <v>61.02</v>
      </c>
      <c r="AH7" s="92">
        <f>AG7-AF7</f>
        <v>15.700000000000003</v>
      </c>
      <c r="AI7" s="92">
        <f>(AF7+AG7)/2</f>
        <v>53.17</v>
      </c>
    </row>
    <row r="8" spans="1:35" ht="24" x14ac:dyDescent="0.55000000000000004">
      <c r="A8" s="9"/>
      <c r="B8" s="2" t="s">
        <v>9</v>
      </c>
      <c r="C8" s="16">
        <v>19</v>
      </c>
      <c r="D8" s="16">
        <v>21</v>
      </c>
      <c r="E8" s="16">
        <v>14</v>
      </c>
      <c r="F8" s="16">
        <v>18</v>
      </c>
      <c r="G8" s="16">
        <v>1</v>
      </c>
      <c r="H8" s="16">
        <v>1</v>
      </c>
      <c r="I8" s="16"/>
      <c r="J8" s="16"/>
      <c r="K8" s="16"/>
      <c r="L8" s="16"/>
      <c r="M8" s="16">
        <f t="shared" si="0"/>
        <v>74</v>
      </c>
      <c r="N8" s="104"/>
      <c r="O8" s="167"/>
      <c r="P8" s="167"/>
      <c r="Q8" s="16" t="s">
        <v>13</v>
      </c>
      <c r="R8" s="92">
        <v>27</v>
      </c>
      <c r="S8" s="92">
        <v>20</v>
      </c>
      <c r="T8" s="92">
        <v>17</v>
      </c>
      <c r="U8" s="92">
        <v>8</v>
      </c>
      <c r="V8" s="92">
        <v>3</v>
      </c>
      <c r="W8" s="92">
        <v>1</v>
      </c>
      <c r="X8" s="92">
        <v>0</v>
      </c>
      <c r="Y8" s="92">
        <v>0</v>
      </c>
      <c r="Z8" s="16"/>
      <c r="AA8" s="16"/>
      <c r="AB8" s="16">
        <f t="shared" si="1"/>
        <v>76</v>
      </c>
      <c r="AE8" s="92" t="s">
        <v>279</v>
      </c>
      <c r="AF8" s="92">
        <v>44.69</v>
      </c>
      <c r="AG8" s="92">
        <v>53.05</v>
      </c>
      <c r="AH8" s="92">
        <f t="shared" ref="AH8:AH14" si="2">AG8-AF8</f>
        <v>8.36</v>
      </c>
      <c r="AI8" s="92">
        <f t="shared" ref="AI8:AI15" si="3">(AF8+AG8)/2</f>
        <v>48.87</v>
      </c>
    </row>
    <row r="9" spans="1:35" ht="24" x14ac:dyDescent="0.55000000000000004">
      <c r="A9" s="9"/>
      <c r="B9" s="2" t="s">
        <v>10</v>
      </c>
      <c r="C9" s="16">
        <v>28</v>
      </c>
      <c r="D9" s="16">
        <v>23</v>
      </c>
      <c r="E9" s="16">
        <v>13</v>
      </c>
      <c r="F9" s="16">
        <v>17</v>
      </c>
      <c r="G9" s="16">
        <v>9</v>
      </c>
      <c r="H9" s="16">
        <v>6</v>
      </c>
      <c r="I9" s="16">
        <v>1</v>
      </c>
      <c r="J9" s="16"/>
      <c r="K9" s="16"/>
      <c r="L9" s="16"/>
      <c r="M9" s="16">
        <f t="shared" si="0"/>
        <v>97</v>
      </c>
      <c r="N9" s="104"/>
      <c r="O9" s="167"/>
      <c r="P9" s="167"/>
      <c r="Q9" s="16" t="s">
        <v>15</v>
      </c>
      <c r="R9" s="92">
        <v>59</v>
      </c>
      <c r="S9" s="92">
        <v>15</v>
      </c>
      <c r="T9" s="92">
        <v>8</v>
      </c>
      <c r="U9" s="92">
        <v>8</v>
      </c>
      <c r="V9" s="92">
        <v>4</v>
      </c>
      <c r="W9" s="92">
        <v>2</v>
      </c>
      <c r="X9" s="92">
        <v>0</v>
      </c>
      <c r="Y9" s="92">
        <v>0</v>
      </c>
      <c r="Z9" s="113"/>
      <c r="AA9" s="16"/>
      <c r="AB9" s="16">
        <f t="shared" si="1"/>
        <v>96</v>
      </c>
      <c r="AE9" s="92" t="s">
        <v>280</v>
      </c>
      <c r="AF9" s="92">
        <v>35.590000000000003</v>
      </c>
      <c r="AG9" s="92">
        <v>28.39</v>
      </c>
      <c r="AH9" s="92">
        <f t="shared" si="2"/>
        <v>-7.2000000000000028</v>
      </c>
      <c r="AI9" s="92">
        <f t="shared" si="3"/>
        <v>31.990000000000002</v>
      </c>
    </row>
    <row r="10" spans="1:35" ht="24" x14ac:dyDescent="0.55000000000000004">
      <c r="A10" s="9"/>
      <c r="B10" s="2" t="s">
        <v>12</v>
      </c>
      <c r="C10" s="16">
        <v>6</v>
      </c>
      <c r="D10" s="16">
        <v>12</v>
      </c>
      <c r="E10" s="16">
        <v>15</v>
      </c>
      <c r="F10" s="16">
        <v>9</v>
      </c>
      <c r="G10" s="16">
        <v>6</v>
      </c>
      <c r="H10" s="16"/>
      <c r="I10" s="16">
        <v>1</v>
      </c>
      <c r="J10" s="16">
        <v>0</v>
      </c>
      <c r="K10" s="16"/>
      <c r="L10" s="16"/>
      <c r="M10" s="16">
        <f t="shared" si="0"/>
        <v>49</v>
      </c>
      <c r="N10" s="104"/>
      <c r="O10" s="167"/>
      <c r="P10" s="167"/>
      <c r="Q10" s="16" t="s">
        <v>17</v>
      </c>
      <c r="R10" s="92">
        <v>17</v>
      </c>
      <c r="S10" s="92">
        <v>12</v>
      </c>
      <c r="T10" s="92">
        <v>7</v>
      </c>
      <c r="U10" s="92">
        <v>9</v>
      </c>
      <c r="V10" s="92">
        <v>1</v>
      </c>
      <c r="W10" s="92">
        <v>0</v>
      </c>
      <c r="X10" s="92">
        <v>2</v>
      </c>
      <c r="Y10" s="92">
        <v>1</v>
      </c>
      <c r="Z10" s="16"/>
      <c r="AA10" s="16"/>
      <c r="AB10" s="16">
        <f t="shared" si="1"/>
        <v>49</v>
      </c>
      <c r="AE10" s="92" t="s">
        <v>281</v>
      </c>
      <c r="AF10" s="92">
        <v>25.65</v>
      </c>
      <c r="AG10" s="92">
        <v>30.23</v>
      </c>
      <c r="AH10" s="92">
        <f t="shared" si="2"/>
        <v>4.5800000000000018</v>
      </c>
      <c r="AI10" s="92">
        <f t="shared" si="3"/>
        <v>27.939999999999998</v>
      </c>
    </row>
    <row r="11" spans="1:35" ht="24" x14ac:dyDescent="0.55000000000000004">
      <c r="A11" s="9"/>
      <c r="B11" s="2" t="s">
        <v>14</v>
      </c>
      <c r="C11" s="16">
        <v>5</v>
      </c>
      <c r="D11" s="16">
        <v>4</v>
      </c>
      <c r="E11" s="16">
        <v>6</v>
      </c>
      <c r="F11" s="16">
        <v>2</v>
      </c>
      <c r="G11" s="16">
        <v>2</v>
      </c>
      <c r="H11" s="16">
        <v>5</v>
      </c>
      <c r="I11" s="16">
        <v>10</v>
      </c>
      <c r="J11" s="16">
        <v>17</v>
      </c>
      <c r="K11" s="16"/>
      <c r="L11" s="16"/>
      <c r="M11" s="16">
        <f t="shared" si="0"/>
        <v>51</v>
      </c>
      <c r="N11" s="104"/>
      <c r="O11" s="167"/>
      <c r="P11" s="167"/>
      <c r="Q11" s="16" t="s">
        <v>19</v>
      </c>
      <c r="R11" s="92">
        <v>7</v>
      </c>
      <c r="S11" s="92">
        <v>1</v>
      </c>
      <c r="T11" s="92">
        <v>15</v>
      </c>
      <c r="U11" s="92">
        <v>9</v>
      </c>
      <c r="V11" s="92">
        <v>7</v>
      </c>
      <c r="W11" s="92">
        <v>2</v>
      </c>
      <c r="X11" s="92">
        <v>1</v>
      </c>
      <c r="Y11" s="92">
        <v>7</v>
      </c>
      <c r="Z11" s="16"/>
      <c r="AA11" s="16"/>
      <c r="AB11" s="16">
        <f t="shared" si="1"/>
        <v>49</v>
      </c>
      <c r="AE11" s="92" t="s">
        <v>282</v>
      </c>
      <c r="AF11" s="92">
        <v>65.709999999999994</v>
      </c>
      <c r="AG11" s="92">
        <v>61.33</v>
      </c>
      <c r="AH11" s="92">
        <f t="shared" si="2"/>
        <v>-4.3799999999999955</v>
      </c>
      <c r="AI11" s="92">
        <f t="shared" si="3"/>
        <v>63.519999999999996</v>
      </c>
    </row>
    <row r="12" spans="1:35" ht="24" x14ac:dyDescent="0.55000000000000004">
      <c r="A12" s="9"/>
      <c r="B12" s="2" t="s">
        <v>16</v>
      </c>
      <c r="C12" s="16"/>
      <c r="D12" s="16">
        <v>1</v>
      </c>
      <c r="E12" s="16">
        <v>6</v>
      </c>
      <c r="F12" s="16">
        <v>15</v>
      </c>
      <c r="G12" s="16">
        <v>15</v>
      </c>
      <c r="H12" s="16">
        <v>10</v>
      </c>
      <c r="I12" s="16">
        <v>14</v>
      </c>
      <c r="J12" s="16">
        <v>3</v>
      </c>
      <c r="K12" s="16"/>
      <c r="L12" s="16"/>
      <c r="M12" s="16">
        <f t="shared" si="0"/>
        <v>64</v>
      </c>
      <c r="N12" s="104"/>
      <c r="O12" s="167"/>
      <c r="P12" s="167"/>
      <c r="Q12" s="16" t="s">
        <v>21</v>
      </c>
      <c r="R12" s="92">
        <v>4</v>
      </c>
      <c r="S12" s="92">
        <v>9</v>
      </c>
      <c r="T12" s="92">
        <v>11</v>
      </c>
      <c r="U12" s="92">
        <v>14</v>
      </c>
      <c r="V12" s="92">
        <v>8</v>
      </c>
      <c r="W12" s="92">
        <v>3</v>
      </c>
      <c r="X12" s="92">
        <v>9</v>
      </c>
      <c r="Y12" s="92">
        <v>5</v>
      </c>
      <c r="Z12" s="16"/>
      <c r="AA12" s="16"/>
      <c r="AB12" s="16">
        <f t="shared" si="1"/>
        <v>63</v>
      </c>
      <c r="AE12" s="92" t="s">
        <v>283</v>
      </c>
      <c r="AF12" s="92">
        <v>45.24</v>
      </c>
      <c r="AG12" s="92">
        <v>54.98</v>
      </c>
      <c r="AH12" s="92">
        <f t="shared" si="2"/>
        <v>9.7399999999999949</v>
      </c>
      <c r="AI12" s="92">
        <f t="shared" si="3"/>
        <v>50.11</v>
      </c>
    </row>
    <row r="13" spans="1:35" ht="24" x14ac:dyDescent="0.55000000000000004">
      <c r="A13" s="9"/>
      <c r="B13" s="2" t="s">
        <v>18</v>
      </c>
      <c r="C13" s="16">
        <v>11</v>
      </c>
      <c r="D13" s="16">
        <v>11</v>
      </c>
      <c r="E13" s="16">
        <v>10</v>
      </c>
      <c r="F13" s="16">
        <v>10</v>
      </c>
      <c r="G13" s="16">
        <v>5</v>
      </c>
      <c r="H13" s="16">
        <v>3</v>
      </c>
      <c r="I13" s="16">
        <v>13</v>
      </c>
      <c r="J13" s="16">
        <v>1</v>
      </c>
      <c r="K13" s="16"/>
      <c r="L13" s="16"/>
      <c r="M13" s="16">
        <f t="shared" si="0"/>
        <v>64</v>
      </c>
      <c r="N13" s="104"/>
      <c r="O13" s="167"/>
      <c r="P13" s="167"/>
      <c r="Q13" s="16" t="s">
        <v>25</v>
      </c>
      <c r="R13" s="92">
        <v>14</v>
      </c>
      <c r="S13" s="92">
        <v>15</v>
      </c>
      <c r="T13" s="92">
        <v>9</v>
      </c>
      <c r="U13" s="92">
        <v>10</v>
      </c>
      <c r="V13" s="92">
        <v>2</v>
      </c>
      <c r="W13" s="92">
        <v>6</v>
      </c>
      <c r="X13" s="92">
        <v>3</v>
      </c>
      <c r="Y13" s="92">
        <v>4</v>
      </c>
      <c r="Z13" s="16"/>
      <c r="AA13" s="16"/>
      <c r="AB13" s="16">
        <f t="shared" si="1"/>
        <v>63</v>
      </c>
      <c r="AE13" s="92" t="s">
        <v>284</v>
      </c>
      <c r="AF13" s="92">
        <v>55.1</v>
      </c>
      <c r="AG13" s="123">
        <v>58.86</v>
      </c>
      <c r="AH13" s="92">
        <f t="shared" si="2"/>
        <v>3.759999999999998</v>
      </c>
      <c r="AI13" s="92">
        <f t="shared" si="3"/>
        <v>56.980000000000004</v>
      </c>
    </row>
    <row r="14" spans="1:35" ht="24" x14ac:dyDescent="0.55000000000000004">
      <c r="A14" s="9"/>
      <c r="B14" s="2" t="s">
        <v>20</v>
      </c>
      <c r="C14" s="16">
        <v>20</v>
      </c>
      <c r="D14" s="16">
        <v>14</v>
      </c>
      <c r="E14" s="16">
        <v>12</v>
      </c>
      <c r="F14" s="16">
        <v>9</v>
      </c>
      <c r="G14" s="16">
        <v>10</v>
      </c>
      <c r="H14" s="16">
        <v>6</v>
      </c>
      <c r="I14" s="16"/>
      <c r="J14" s="16"/>
      <c r="K14" s="16"/>
      <c r="L14" s="16"/>
      <c r="M14" s="16">
        <f t="shared" si="0"/>
        <v>71</v>
      </c>
      <c r="N14" s="104"/>
      <c r="O14" s="167"/>
      <c r="P14" s="167"/>
      <c r="Q14" s="16" t="s">
        <v>24</v>
      </c>
      <c r="R14" s="92">
        <v>10</v>
      </c>
      <c r="S14" s="92">
        <v>11</v>
      </c>
      <c r="T14" s="92">
        <v>15</v>
      </c>
      <c r="U14" s="92">
        <v>9</v>
      </c>
      <c r="V14" s="92">
        <v>10</v>
      </c>
      <c r="W14" s="92">
        <v>5</v>
      </c>
      <c r="X14" s="92">
        <v>7</v>
      </c>
      <c r="Y14" s="92">
        <v>3</v>
      </c>
      <c r="Z14" s="16"/>
      <c r="AA14" s="16"/>
      <c r="AB14" s="16">
        <f t="shared" si="1"/>
        <v>70</v>
      </c>
      <c r="AE14" s="121" t="s">
        <v>285</v>
      </c>
      <c r="AF14" s="92">
        <v>91.03</v>
      </c>
      <c r="AG14" s="92">
        <v>80.75</v>
      </c>
      <c r="AH14" s="92">
        <f t="shared" si="2"/>
        <v>-10.280000000000001</v>
      </c>
      <c r="AI14" s="92">
        <f t="shared" si="3"/>
        <v>85.89</v>
      </c>
    </row>
    <row r="15" spans="1:35" ht="24" x14ac:dyDescent="0.55000000000000004">
      <c r="A15" s="9"/>
      <c r="B15" s="2" t="s">
        <v>22</v>
      </c>
      <c r="C15" s="16">
        <v>4</v>
      </c>
      <c r="D15" s="16">
        <v>4</v>
      </c>
      <c r="E15" s="16">
        <v>9</v>
      </c>
      <c r="F15" s="16">
        <v>10</v>
      </c>
      <c r="G15" s="16">
        <v>10</v>
      </c>
      <c r="H15" s="16">
        <v>18</v>
      </c>
      <c r="I15" s="16">
        <v>16</v>
      </c>
      <c r="J15" s="16"/>
      <c r="K15" s="16"/>
      <c r="L15" s="16"/>
      <c r="M15" s="16">
        <f t="shared" si="0"/>
        <v>71</v>
      </c>
      <c r="N15" s="104"/>
      <c r="O15" s="167"/>
      <c r="P15" s="167"/>
      <c r="Q15" s="16" t="s">
        <v>23</v>
      </c>
      <c r="R15" s="92">
        <v>4</v>
      </c>
      <c r="S15" s="92">
        <v>8</v>
      </c>
      <c r="T15" s="92">
        <v>22</v>
      </c>
      <c r="U15" s="92">
        <v>15</v>
      </c>
      <c r="V15" s="92">
        <v>13</v>
      </c>
      <c r="W15" s="92">
        <v>4</v>
      </c>
      <c r="X15" s="92">
        <v>3</v>
      </c>
      <c r="Y15" s="92">
        <v>1</v>
      </c>
      <c r="Z15" s="16"/>
      <c r="AA15" s="16"/>
      <c r="AB15" s="16">
        <f t="shared" si="1"/>
        <v>70</v>
      </c>
      <c r="AE15" s="124" t="s">
        <v>159</v>
      </c>
      <c r="AF15" s="125">
        <f>(AF14+AF13+AF12+AF11+AF10+AF9+AF8+AF7)/8</f>
        <v>51.041249999999991</v>
      </c>
      <c r="AG15" s="125">
        <f>(AG14+AG13+AG12+AG11+AG10+AG9+AG8+AG7)/8</f>
        <v>53.576250000000002</v>
      </c>
      <c r="AH15" s="125">
        <f>(AH14+AH13+AH12+AH11+AH10+AH9+AH8+AH7)/8</f>
        <v>2.5349999999999997</v>
      </c>
      <c r="AI15" s="163">
        <f t="shared" si="3"/>
        <v>52.308749999999996</v>
      </c>
    </row>
    <row r="16" spans="1:35" s="1" customFormat="1" ht="17.25" customHeight="1" x14ac:dyDescent="0.55000000000000004">
      <c r="A16" s="9"/>
      <c r="B16" s="2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0"/>
      <c r="O16" s="167"/>
      <c r="P16" s="167"/>
      <c r="Q16" s="135"/>
      <c r="R16" s="92"/>
      <c r="S16" s="92"/>
      <c r="T16" s="92"/>
      <c r="U16" s="92"/>
      <c r="V16" s="92"/>
      <c r="W16" s="92"/>
      <c r="X16" s="92"/>
      <c r="Y16" s="92"/>
      <c r="Z16" s="135"/>
      <c r="AA16" s="135"/>
      <c r="AB16" s="135"/>
      <c r="AE16" s="136"/>
      <c r="AF16" s="137"/>
      <c r="AG16" s="137"/>
      <c r="AH16" s="137"/>
    </row>
    <row r="17" spans="1:35" s="1" customFormat="1" ht="18.75" customHeight="1" x14ac:dyDescent="0.55000000000000004">
      <c r="A17" s="9"/>
      <c r="B17" s="2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0"/>
      <c r="O17" s="167"/>
      <c r="P17" s="167"/>
      <c r="Q17" s="135"/>
      <c r="R17" s="92"/>
      <c r="S17" s="92"/>
      <c r="T17" s="92"/>
      <c r="U17" s="92"/>
      <c r="V17" s="92"/>
      <c r="W17" s="92"/>
      <c r="X17" s="92"/>
      <c r="Y17" s="92"/>
      <c r="Z17" s="135"/>
      <c r="AA17" s="135"/>
      <c r="AB17" s="135"/>
    </row>
    <row r="18" spans="1:35" s="1" customFormat="1" ht="18.75" customHeight="1" x14ac:dyDescent="0.55000000000000004">
      <c r="A18" s="9"/>
      <c r="B18" s="2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0"/>
      <c r="O18" s="167"/>
      <c r="P18" s="167"/>
      <c r="Q18" s="135"/>
      <c r="R18" s="92"/>
      <c r="S18" s="92"/>
      <c r="T18" s="92"/>
      <c r="U18" s="92"/>
      <c r="V18" s="92"/>
      <c r="W18" s="92"/>
      <c r="X18" s="92"/>
      <c r="Y18" s="92"/>
      <c r="Z18" s="135"/>
      <c r="AA18" s="135"/>
      <c r="AB18" s="135"/>
    </row>
    <row r="19" spans="1:35" s="1" customFormat="1" ht="21" customHeight="1" x14ac:dyDescent="0.55000000000000004">
      <c r="A19" s="9"/>
      <c r="B19" s="2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0"/>
      <c r="O19" s="167"/>
      <c r="P19" s="167"/>
      <c r="Q19" s="135"/>
      <c r="R19" s="92"/>
      <c r="S19" s="92"/>
      <c r="T19" s="92"/>
      <c r="U19" s="92"/>
      <c r="V19" s="92"/>
      <c r="W19" s="92"/>
      <c r="X19" s="92"/>
      <c r="Y19" s="92"/>
      <c r="Z19" s="135"/>
      <c r="AA19" s="135"/>
      <c r="AB19" s="135"/>
      <c r="AE19" s="7"/>
      <c r="AF19" s="7"/>
      <c r="AG19" s="7"/>
      <c r="AH19" s="7"/>
      <c r="AI19" s="7"/>
    </row>
    <row r="20" spans="1:35" s="1" customFormat="1" ht="24" x14ac:dyDescent="0.55000000000000004">
      <c r="A20" s="9"/>
      <c r="B20" s="2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0"/>
      <c r="O20" s="167"/>
      <c r="P20" s="167"/>
      <c r="Q20" s="135"/>
      <c r="R20" s="92"/>
      <c r="S20" s="92"/>
      <c r="T20" s="92"/>
      <c r="U20" s="92"/>
      <c r="V20" s="92"/>
      <c r="W20" s="92"/>
      <c r="X20" s="92"/>
      <c r="Y20" s="92"/>
      <c r="Z20" s="135"/>
      <c r="AA20" s="135"/>
      <c r="AB20" s="135"/>
    </row>
    <row r="21" spans="1:35" s="1" customFormat="1" ht="21" customHeight="1" x14ac:dyDescent="0.55000000000000004">
      <c r="A21" s="9"/>
      <c r="B21" s="2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0"/>
      <c r="O21" s="167"/>
      <c r="P21" s="167"/>
      <c r="Q21" s="135"/>
      <c r="R21" s="92"/>
      <c r="S21" s="92"/>
      <c r="T21" s="92"/>
      <c r="U21" s="92"/>
      <c r="V21" s="92"/>
      <c r="W21" s="92"/>
      <c r="X21" s="92"/>
      <c r="Y21" s="92"/>
      <c r="Z21" s="135"/>
      <c r="AA21" s="135"/>
      <c r="AB21" s="135"/>
    </row>
    <row r="22" spans="1:35" s="1" customFormat="1" ht="19.5" customHeight="1" x14ac:dyDescent="0.55000000000000004">
      <c r="A22" s="9"/>
      <c r="B22" s="2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0"/>
      <c r="O22" s="167"/>
      <c r="P22" s="167"/>
      <c r="Q22" s="135"/>
      <c r="R22" s="92"/>
      <c r="S22" s="92"/>
      <c r="T22" s="92"/>
      <c r="U22" s="92"/>
      <c r="V22" s="92"/>
      <c r="W22" s="92"/>
      <c r="X22" s="92"/>
      <c r="Y22" s="92"/>
      <c r="Z22" s="135"/>
      <c r="AA22" s="135"/>
      <c r="AB22" s="135"/>
    </row>
    <row r="23" spans="1:35" s="1" customFormat="1" ht="21.75" customHeight="1" x14ac:dyDescent="0.55000000000000004">
      <c r="A23" s="9"/>
      <c r="B23" s="2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0"/>
      <c r="O23" s="167"/>
      <c r="P23" s="167"/>
      <c r="Q23" s="135"/>
      <c r="R23" s="92"/>
      <c r="S23" s="92"/>
      <c r="T23" s="92"/>
      <c r="U23" s="92"/>
      <c r="V23" s="92"/>
      <c r="W23" s="92"/>
      <c r="X23" s="92"/>
      <c r="Y23" s="92"/>
      <c r="Z23" s="135"/>
      <c r="AA23" s="135"/>
      <c r="AB23" s="135"/>
    </row>
    <row r="24" spans="1:35" s="1" customFormat="1" ht="19.5" customHeight="1" x14ac:dyDescent="0.55000000000000004">
      <c r="A24" s="9"/>
      <c r="B24" s="2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0"/>
      <c r="O24" s="167"/>
      <c r="P24" s="167"/>
      <c r="Q24" s="135"/>
      <c r="R24" s="92"/>
      <c r="S24" s="92"/>
      <c r="T24" s="92"/>
      <c r="U24" s="92"/>
      <c r="V24" s="92"/>
      <c r="W24" s="92"/>
      <c r="X24" s="92"/>
      <c r="Y24" s="92"/>
      <c r="Z24" s="135"/>
      <c r="AA24" s="135"/>
      <c r="AB24" s="135"/>
    </row>
    <row r="25" spans="1:35" s="1" customFormat="1" ht="21" customHeight="1" x14ac:dyDescent="0.55000000000000004">
      <c r="A25" s="9"/>
      <c r="B25" s="2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0"/>
      <c r="O25" s="167"/>
      <c r="P25" s="167"/>
      <c r="Q25" s="135"/>
      <c r="R25" s="92"/>
      <c r="S25" s="92"/>
      <c r="T25" s="92"/>
      <c r="U25" s="92"/>
      <c r="V25" s="92"/>
      <c r="W25" s="92"/>
      <c r="X25" s="92"/>
      <c r="Y25" s="92"/>
      <c r="Z25" s="135"/>
      <c r="AA25" s="135"/>
      <c r="AB25" s="135"/>
    </row>
    <row r="26" spans="1:35" s="1" customFormat="1" ht="18" customHeight="1" x14ac:dyDescent="0.55000000000000004">
      <c r="A26" s="9"/>
      <c r="B26" s="2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0"/>
      <c r="O26" s="167"/>
      <c r="P26" s="167"/>
      <c r="Q26" s="135"/>
      <c r="R26" s="92"/>
      <c r="S26" s="92"/>
      <c r="T26" s="92"/>
      <c r="U26" s="92"/>
      <c r="V26" s="92"/>
      <c r="W26" s="92"/>
      <c r="X26" s="92"/>
      <c r="Y26" s="92"/>
      <c r="Z26" s="135"/>
      <c r="AA26" s="135"/>
      <c r="AB26" s="135"/>
    </row>
    <row r="27" spans="1:35" s="1" customFormat="1" ht="16.5" customHeight="1" x14ac:dyDescent="0.55000000000000004">
      <c r="A27" s="9"/>
      <c r="B27" s="2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0"/>
      <c r="O27" s="167"/>
      <c r="P27" s="167"/>
      <c r="Q27" s="135"/>
      <c r="R27" s="92"/>
      <c r="S27" s="92"/>
      <c r="T27" s="92"/>
      <c r="U27" s="92"/>
      <c r="V27" s="92"/>
      <c r="W27" s="92"/>
      <c r="X27" s="92"/>
      <c r="Y27" s="92"/>
      <c r="Z27" s="135"/>
      <c r="AA27" s="135"/>
      <c r="AB27" s="135"/>
    </row>
    <row r="28" spans="1:35" s="1" customFormat="1" ht="12.75" customHeight="1" x14ac:dyDescent="0.55000000000000004">
      <c r="A28" s="9"/>
      <c r="B28" s="2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0"/>
      <c r="O28" s="167"/>
      <c r="P28" s="167"/>
      <c r="Q28" s="135"/>
      <c r="R28" s="92"/>
      <c r="S28" s="92"/>
      <c r="T28" s="92"/>
      <c r="U28" s="92"/>
      <c r="V28" s="92"/>
      <c r="W28" s="92"/>
      <c r="X28" s="92"/>
      <c r="Y28" s="92"/>
      <c r="Z28" s="135"/>
      <c r="AA28" s="135"/>
      <c r="AB28" s="135"/>
    </row>
    <row r="29" spans="1:35" s="1" customFormat="1" ht="24" x14ac:dyDescent="0.55000000000000004">
      <c r="A29" s="9"/>
      <c r="B29" s="2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0"/>
      <c r="O29" s="167"/>
      <c r="P29" s="167"/>
      <c r="Q29" s="135"/>
      <c r="R29" s="92"/>
      <c r="S29" s="92"/>
      <c r="T29" s="92"/>
      <c r="U29" s="92"/>
      <c r="V29" s="92"/>
      <c r="W29" s="92"/>
      <c r="X29" s="92"/>
      <c r="Y29" s="92"/>
      <c r="Z29" s="135"/>
      <c r="AA29" s="135"/>
      <c r="AB29" s="135"/>
      <c r="AE29" s="138" t="s">
        <v>294</v>
      </c>
      <c r="AF29" s="138"/>
      <c r="AG29" s="138"/>
      <c r="AH29" s="138"/>
      <c r="AI29" s="138"/>
    </row>
    <row r="30" spans="1:35" s="1" customFormat="1" ht="24" x14ac:dyDescent="0.55000000000000004">
      <c r="A30" s="9"/>
      <c r="B30" s="2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0"/>
      <c r="O30" s="167"/>
      <c r="P30" s="167"/>
      <c r="Q30" s="135"/>
      <c r="R30" s="92"/>
      <c r="S30" s="92"/>
      <c r="T30" s="92"/>
      <c r="U30" s="92"/>
      <c r="V30" s="92"/>
      <c r="W30" s="92"/>
      <c r="X30" s="92"/>
      <c r="Y30" s="92"/>
      <c r="Z30" s="135"/>
      <c r="AA30" s="135"/>
      <c r="AB30" s="135"/>
      <c r="AE30" s="126" t="s">
        <v>295</v>
      </c>
      <c r="AF30" s="134"/>
      <c r="AG30" s="134"/>
      <c r="AH30" s="134"/>
      <c r="AI30" s="134"/>
    </row>
    <row r="31" spans="1:35" s="1" customFormat="1" ht="17.25" customHeight="1" x14ac:dyDescent="0.55000000000000004">
      <c r="A31" s="9"/>
      <c r="B31" s="2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/>
      <c r="O31" s="167"/>
      <c r="P31" s="167"/>
      <c r="Q31" s="135"/>
      <c r="R31" s="92"/>
      <c r="S31" s="92"/>
      <c r="T31" s="92"/>
      <c r="U31" s="92"/>
      <c r="V31" s="92"/>
      <c r="W31" s="92"/>
      <c r="X31" s="92"/>
      <c r="Y31" s="92"/>
      <c r="Z31" s="135"/>
      <c r="AA31" s="135"/>
      <c r="AB31" s="135"/>
      <c r="AE31" s="133"/>
      <c r="AF31" s="127"/>
      <c r="AG31" s="127"/>
      <c r="AH31" s="127"/>
    </row>
    <row r="32" spans="1:35" ht="24" x14ac:dyDescent="0.55000000000000004">
      <c r="A32" s="9"/>
      <c r="B32" s="2" t="s">
        <v>5</v>
      </c>
      <c r="C32" s="16">
        <f t="shared" ref="C32:J32" si="4">SUM(C6:C15)</f>
        <v>97</v>
      </c>
      <c r="D32" s="16">
        <f t="shared" si="4"/>
        <v>92</v>
      </c>
      <c r="E32" s="16">
        <f t="shared" si="4"/>
        <v>92</v>
      </c>
      <c r="F32" s="16">
        <f t="shared" si="4"/>
        <v>106</v>
      </c>
      <c r="G32" s="16">
        <f t="shared" si="4"/>
        <v>80</v>
      </c>
      <c r="H32" s="16">
        <f t="shared" si="4"/>
        <v>54</v>
      </c>
      <c r="I32" s="16">
        <f t="shared" si="4"/>
        <v>70</v>
      </c>
      <c r="J32" s="16">
        <f t="shared" si="4"/>
        <v>29</v>
      </c>
      <c r="K32" s="16"/>
      <c r="L32" s="16"/>
      <c r="M32" s="16">
        <f>SUM(C32:L32)</f>
        <v>620</v>
      </c>
      <c r="N32" s="104"/>
      <c r="O32" s="167"/>
      <c r="P32" s="167"/>
      <c r="Q32" s="2" t="s">
        <v>5</v>
      </c>
      <c r="R32" s="16">
        <f t="shared" ref="R32:Y32" si="5">SUM(R6:R15)</f>
        <v>148</v>
      </c>
      <c r="S32" s="16">
        <f t="shared" si="5"/>
        <v>100</v>
      </c>
      <c r="T32" s="16">
        <f t="shared" si="5"/>
        <v>123</v>
      </c>
      <c r="U32" s="16">
        <f t="shared" si="5"/>
        <v>93</v>
      </c>
      <c r="V32" s="16">
        <f t="shared" si="5"/>
        <v>55</v>
      </c>
      <c r="W32" s="16">
        <f t="shared" si="5"/>
        <v>31</v>
      </c>
      <c r="X32" s="16">
        <f t="shared" si="5"/>
        <v>34</v>
      </c>
      <c r="Y32" s="16">
        <f t="shared" si="5"/>
        <v>24</v>
      </c>
      <c r="Z32" s="16"/>
      <c r="AA32" s="16"/>
      <c r="AB32" s="16">
        <f>SUM(AB6:AB15)</f>
        <v>608</v>
      </c>
      <c r="AF32" s="126" t="s">
        <v>292</v>
      </c>
    </row>
    <row r="33" spans="1:35" ht="24" x14ac:dyDescent="0.55000000000000004">
      <c r="A33" s="9"/>
      <c r="B33" s="3"/>
      <c r="C33" s="18">
        <f>SUM((C32*C5)+(D32*D5)+(E32*E5)+(F5*F32)+(G32*G5)+(H5*H32)+(I32*I5)+(J5*J32))</f>
        <v>1562</v>
      </c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104"/>
      <c r="O33" s="167"/>
      <c r="P33" s="167"/>
      <c r="Q33" s="2"/>
      <c r="R33" s="16">
        <f t="shared" ref="R33:Y33" si="6">R32*R5</f>
        <v>592</v>
      </c>
      <c r="S33" s="16">
        <f t="shared" si="6"/>
        <v>350</v>
      </c>
      <c r="T33" s="16">
        <f t="shared" si="6"/>
        <v>369</v>
      </c>
      <c r="U33" s="16">
        <f t="shared" si="6"/>
        <v>232.5</v>
      </c>
      <c r="V33" s="16">
        <f t="shared" si="6"/>
        <v>110</v>
      </c>
      <c r="W33" s="16">
        <f t="shared" si="6"/>
        <v>46.5</v>
      </c>
      <c r="X33" s="16">
        <f t="shared" si="6"/>
        <v>34</v>
      </c>
      <c r="Y33" s="16">
        <f t="shared" si="6"/>
        <v>0</v>
      </c>
      <c r="Z33" s="16"/>
      <c r="AA33" s="16"/>
      <c r="AB33" s="16">
        <f>SUM(R33:AA33)</f>
        <v>1734</v>
      </c>
      <c r="AE33" s="122"/>
      <c r="AF33" s="717" t="s">
        <v>290</v>
      </c>
      <c r="AG33" s="717"/>
      <c r="AH33" s="122"/>
    </row>
    <row r="34" spans="1:35" ht="24" x14ac:dyDescent="0.55000000000000004">
      <c r="A34" s="9"/>
      <c r="B34" s="3" t="s">
        <v>26</v>
      </c>
      <c r="C34" s="719">
        <f>C33/M32</f>
        <v>2.5193548387096776</v>
      </c>
      <c r="D34" s="720"/>
      <c r="E34" s="720"/>
      <c r="F34" s="720"/>
      <c r="G34" s="720"/>
      <c r="H34" s="720"/>
      <c r="I34" s="720"/>
      <c r="J34" s="720"/>
      <c r="K34" s="720"/>
      <c r="L34" s="720"/>
      <c r="M34" s="721"/>
      <c r="N34" s="99"/>
      <c r="O34" s="168"/>
      <c r="P34" s="168"/>
      <c r="Q34" s="16" t="s">
        <v>27</v>
      </c>
      <c r="R34" s="718">
        <f>AB33/AB32</f>
        <v>2.8519736842105261</v>
      </c>
      <c r="S34" s="718"/>
      <c r="T34" s="718"/>
      <c r="U34" s="718"/>
      <c r="V34" s="718"/>
      <c r="W34" s="718"/>
      <c r="X34" s="718"/>
      <c r="Y34" s="718"/>
      <c r="Z34" s="718"/>
      <c r="AA34" s="718"/>
      <c r="AB34" s="718"/>
      <c r="AE34" s="120" t="s">
        <v>277</v>
      </c>
      <c r="AF34" s="723" t="s">
        <v>291</v>
      </c>
      <c r="AG34" s="724"/>
      <c r="AH34" s="120" t="s">
        <v>287</v>
      </c>
      <c r="AI34" s="120" t="s">
        <v>159</v>
      </c>
    </row>
    <row r="35" spans="1:35" ht="24" x14ac:dyDescent="0.55000000000000004">
      <c r="A35" s="9"/>
      <c r="B35" s="2" t="s">
        <v>28</v>
      </c>
      <c r="C35" s="21">
        <f>SUM((C32*100)/M32)</f>
        <v>15.64516129032258</v>
      </c>
      <c r="D35" s="21">
        <f>SUM((D32*100)/M32)</f>
        <v>14.838709677419354</v>
      </c>
      <c r="E35" s="21">
        <f>SUM((E32*100)/M32)</f>
        <v>14.838709677419354</v>
      </c>
      <c r="F35" s="21">
        <f>SUM((F32*100)/M32)</f>
        <v>17.096774193548388</v>
      </c>
      <c r="G35" s="21">
        <f>SUM((G32*100)/M32)</f>
        <v>12.903225806451612</v>
      </c>
      <c r="H35" s="21">
        <f>SUM((H32*100)/M32)</f>
        <v>8.7096774193548381</v>
      </c>
      <c r="I35" s="21">
        <f>SUM((I32*100)/M32)</f>
        <v>11.290322580645162</v>
      </c>
      <c r="J35" s="21">
        <f>SUM((J32*100)/M32)</f>
        <v>4.67741935483871</v>
      </c>
      <c r="K35" s="21"/>
      <c r="L35" s="21"/>
      <c r="M35" s="21"/>
      <c r="N35" s="99"/>
      <c r="O35" s="168"/>
      <c r="P35" s="168"/>
      <c r="Q35" s="16" t="s">
        <v>28</v>
      </c>
      <c r="R35" s="17">
        <f>(R32*100)/AB32</f>
        <v>24.342105263157894</v>
      </c>
      <c r="S35" s="17">
        <f>(S32*100)/AB32</f>
        <v>16.44736842105263</v>
      </c>
      <c r="T35" s="17">
        <f>(T32*100)/AB32</f>
        <v>20.230263157894736</v>
      </c>
      <c r="U35" s="17">
        <f>(U32*100)/AB32</f>
        <v>15.296052631578947</v>
      </c>
      <c r="V35" s="17">
        <f>(V32*100)/AB32</f>
        <v>9.0460526315789469</v>
      </c>
      <c r="W35" s="17">
        <f>(W32*100)/AB32</f>
        <v>5.0986842105263159</v>
      </c>
      <c r="X35" s="17">
        <f>(X32*100)/AB32</f>
        <v>5.5921052631578947</v>
      </c>
      <c r="Y35" s="17">
        <f>(Y32*100)/AB32</f>
        <v>3.9473684210526314</v>
      </c>
      <c r="Z35" s="17"/>
      <c r="AA35" s="17"/>
      <c r="AB35" s="17"/>
      <c r="AE35" s="93"/>
      <c r="AF35" s="92" t="s">
        <v>288</v>
      </c>
      <c r="AG35" s="92" t="s">
        <v>289</v>
      </c>
      <c r="AH35" s="93"/>
      <c r="AI35" s="162"/>
    </row>
    <row r="36" spans="1:35" ht="24" x14ac:dyDescent="0.55000000000000004">
      <c r="A36" s="9"/>
      <c r="B36" s="4" t="s">
        <v>29</v>
      </c>
      <c r="C36" s="5"/>
      <c r="D36" s="5"/>
      <c r="E36" s="5"/>
      <c r="F36" s="5"/>
      <c r="G36" s="5"/>
      <c r="H36" s="5"/>
      <c r="I36" s="4">
        <f>C35+D35+E35</f>
        <v>45.322580645161288</v>
      </c>
      <c r="J36" s="5"/>
      <c r="K36" s="5"/>
      <c r="L36" s="5"/>
      <c r="M36" s="5"/>
      <c r="N36" s="11"/>
      <c r="O36" s="11"/>
      <c r="P36" s="11"/>
      <c r="Q36" s="722"/>
      <c r="R36" s="722"/>
      <c r="S36" s="722"/>
      <c r="T36" s="722"/>
      <c r="U36" s="722"/>
      <c r="V36" s="4"/>
      <c r="W36" s="4"/>
      <c r="X36" s="4"/>
      <c r="Y36" s="4"/>
      <c r="Z36" s="5"/>
      <c r="AA36" s="5"/>
      <c r="AB36" s="5"/>
      <c r="AE36" s="92" t="s">
        <v>278</v>
      </c>
      <c r="AF36" s="20">
        <v>4.68</v>
      </c>
      <c r="AG36" s="119">
        <v>3.95</v>
      </c>
      <c r="AH36" s="92">
        <f>AG36-AF36</f>
        <v>-0.72999999999999954</v>
      </c>
      <c r="AI36" s="163">
        <f>(AF36+AG36)/2</f>
        <v>4.3149999999999995</v>
      </c>
    </row>
    <row r="37" spans="1:35" ht="24" x14ac:dyDescent="0.55000000000000004">
      <c r="A37" s="9"/>
      <c r="B37" s="6" t="s">
        <v>230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36"/>
      <c r="O37" s="36"/>
      <c r="P37" s="36"/>
      <c r="Q37" s="25" t="s">
        <v>30</v>
      </c>
      <c r="R37" s="25"/>
      <c r="S37" s="25"/>
      <c r="T37" s="25"/>
      <c r="U37" s="25"/>
      <c r="V37" s="5"/>
      <c r="W37" s="4">
        <f>R35+S35+T35</f>
        <v>61.01973684210526</v>
      </c>
      <c r="X37" s="105"/>
      <c r="Y37" s="5"/>
      <c r="Z37" s="5"/>
      <c r="AA37" s="5"/>
      <c r="AB37" s="5"/>
      <c r="AE37" s="92" t="s">
        <v>279</v>
      </c>
      <c r="AF37" s="92">
        <v>15.56</v>
      </c>
      <c r="AG37" s="92">
        <v>7.04</v>
      </c>
      <c r="AH37" s="92">
        <f t="shared" ref="AH37:AH43" si="7">AG37-AF37</f>
        <v>-8.52</v>
      </c>
      <c r="AI37" s="92">
        <f t="shared" ref="AI37:AI44" si="8">(AF37+AG37)/2</f>
        <v>11.3</v>
      </c>
    </row>
    <row r="38" spans="1:35" ht="24" x14ac:dyDescent="0.55000000000000004">
      <c r="A38" s="9"/>
      <c r="B38" s="6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36"/>
      <c r="O38" s="36"/>
      <c r="P38" s="36"/>
      <c r="Q38" s="25"/>
      <c r="R38" s="25"/>
      <c r="S38" s="25"/>
      <c r="T38" s="25"/>
      <c r="U38" s="25"/>
      <c r="V38" s="5"/>
      <c r="W38" s="4"/>
      <c r="X38" s="105"/>
      <c r="Y38" s="5"/>
      <c r="Z38" s="5"/>
      <c r="AA38" s="5"/>
      <c r="AB38" s="5"/>
      <c r="AE38" s="92" t="s">
        <v>280</v>
      </c>
      <c r="AF38" s="92">
        <v>8.5399999999999991</v>
      </c>
      <c r="AG38" s="92">
        <v>7.93</v>
      </c>
      <c r="AH38" s="92">
        <f t="shared" si="7"/>
        <v>-0.60999999999999943</v>
      </c>
      <c r="AI38" s="92">
        <f t="shared" si="8"/>
        <v>8.2349999999999994</v>
      </c>
    </row>
    <row r="39" spans="1:35" ht="24" x14ac:dyDescent="0.55000000000000004">
      <c r="A39" s="9"/>
      <c r="B39" s="6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36"/>
      <c r="O39" s="36"/>
      <c r="P39" s="36"/>
      <c r="Q39" s="25"/>
      <c r="R39" s="25"/>
      <c r="S39" s="25"/>
      <c r="T39" s="25"/>
      <c r="U39" s="25"/>
      <c r="V39" s="5"/>
      <c r="W39" s="4"/>
      <c r="X39" s="105"/>
      <c r="Y39" s="5"/>
      <c r="Z39" s="5"/>
      <c r="AA39" s="5"/>
      <c r="AB39" s="5"/>
      <c r="AE39" s="92" t="s">
        <v>281</v>
      </c>
      <c r="AF39" s="92">
        <v>14.95</v>
      </c>
      <c r="AG39" s="92">
        <v>12.53</v>
      </c>
      <c r="AH39" s="92">
        <f t="shared" si="7"/>
        <v>-2.42</v>
      </c>
      <c r="AI39" s="92">
        <f t="shared" si="8"/>
        <v>13.739999999999998</v>
      </c>
    </row>
    <row r="40" spans="1:35" ht="24" x14ac:dyDescent="0.55000000000000004">
      <c r="A40" s="9"/>
      <c r="B40" s="6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36"/>
      <c r="O40" s="36"/>
      <c r="P40" s="36"/>
      <c r="Q40" s="25"/>
      <c r="R40" s="25"/>
      <c r="S40" s="25"/>
      <c r="T40" s="25"/>
      <c r="U40" s="25"/>
      <c r="V40" s="5"/>
      <c r="W40" s="4"/>
      <c r="X40" s="105"/>
      <c r="Y40" s="5"/>
      <c r="Z40" s="5"/>
      <c r="AA40" s="5"/>
      <c r="AB40" s="5"/>
      <c r="AE40" s="92" t="s">
        <v>282</v>
      </c>
      <c r="AF40" s="92">
        <v>5.1100000000000003</v>
      </c>
      <c r="AG40" s="92">
        <v>4.83</v>
      </c>
      <c r="AH40" s="92">
        <f t="shared" si="7"/>
        <v>-0.28000000000000025</v>
      </c>
      <c r="AI40" s="92">
        <f t="shared" si="8"/>
        <v>4.9700000000000006</v>
      </c>
    </row>
    <row r="41" spans="1:35" ht="24" x14ac:dyDescent="0.55000000000000004">
      <c r="A41" s="9"/>
      <c r="B41" s="6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36"/>
      <c r="O41" s="36"/>
      <c r="P41" s="36"/>
      <c r="Q41" s="25"/>
      <c r="R41" s="25"/>
      <c r="S41" s="25"/>
      <c r="T41" s="25"/>
      <c r="U41" s="25"/>
      <c r="V41" s="5"/>
      <c r="W41" s="4"/>
      <c r="X41" s="105"/>
      <c r="Y41" s="5"/>
      <c r="Z41" s="5"/>
      <c r="AA41" s="5"/>
      <c r="AB41" s="5"/>
      <c r="AE41" s="92" t="s">
        <v>283</v>
      </c>
      <c r="AF41" s="92">
        <v>2.5499999999999998</v>
      </c>
      <c r="AG41" s="92">
        <v>2.73</v>
      </c>
      <c r="AH41" s="92">
        <f t="shared" si="7"/>
        <v>0.18000000000000016</v>
      </c>
      <c r="AI41" s="92">
        <f t="shared" si="8"/>
        <v>2.6399999999999997</v>
      </c>
    </row>
    <row r="42" spans="1:35" s="1" customFormat="1" ht="24" x14ac:dyDescent="0.55000000000000004">
      <c r="A42" s="9"/>
      <c r="B42" s="6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36"/>
      <c r="O42" s="36"/>
      <c r="P42" s="36"/>
      <c r="Q42" s="25"/>
      <c r="R42" s="25"/>
      <c r="S42" s="25"/>
      <c r="T42" s="25"/>
      <c r="U42" s="25"/>
      <c r="V42" s="5"/>
      <c r="W42" s="4"/>
      <c r="X42" s="105"/>
      <c r="Y42" s="5"/>
      <c r="Z42" s="5"/>
      <c r="AA42" s="5"/>
      <c r="AB42" s="5"/>
      <c r="AE42" s="92" t="s">
        <v>284</v>
      </c>
      <c r="AF42" s="92">
        <v>3.93</v>
      </c>
      <c r="AG42" s="92">
        <v>8.6999999999999993</v>
      </c>
      <c r="AH42" s="92">
        <f t="shared" si="7"/>
        <v>4.7699999999999996</v>
      </c>
      <c r="AI42" s="92">
        <f t="shared" si="8"/>
        <v>6.3149999999999995</v>
      </c>
    </row>
    <row r="43" spans="1:35" s="1" customFormat="1" ht="24" x14ac:dyDescent="0.55000000000000004">
      <c r="A43" s="9"/>
      <c r="B43" s="6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36"/>
      <c r="O43" s="36"/>
      <c r="P43" s="36"/>
      <c r="Q43" s="25"/>
      <c r="R43" s="25"/>
      <c r="S43" s="25"/>
      <c r="T43" s="25"/>
      <c r="U43" s="25"/>
      <c r="V43" s="5"/>
      <c r="W43" s="4"/>
      <c r="X43" s="105"/>
      <c r="Y43" s="5"/>
      <c r="Z43" s="5"/>
      <c r="AA43" s="5"/>
      <c r="AB43" s="5"/>
      <c r="AE43" s="121" t="s">
        <v>285</v>
      </c>
      <c r="AF43" s="92">
        <v>1.07</v>
      </c>
      <c r="AG43" s="92">
        <v>1.5</v>
      </c>
      <c r="AH43" s="92">
        <f t="shared" si="7"/>
        <v>0.42999999999999994</v>
      </c>
      <c r="AI43" s="92">
        <f t="shared" si="8"/>
        <v>1.2850000000000001</v>
      </c>
    </row>
    <row r="44" spans="1:35" s="1" customFormat="1" ht="24" x14ac:dyDescent="0.55000000000000004">
      <c r="A44" s="9"/>
      <c r="B44" s="6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32"/>
      <c r="P44" s="132"/>
      <c r="Q44" s="25"/>
      <c r="R44" s="25"/>
      <c r="S44" s="25"/>
      <c r="T44" s="25"/>
      <c r="U44" s="25"/>
      <c r="V44" s="5"/>
      <c r="W44" s="4"/>
      <c r="X44" s="105"/>
      <c r="Y44" s="5"/>
      <c r="Z44" s="5"/>
      <c r="AA44" s="5"/>
      <c r="AB44" s="5"/>
      <c r="AE44" s="124" t="s">
        <v>159</v>
      </c>
      <c r="AF44" s="125">
        <f>(AF43+AF42+AF41+AF40+AF39+AF38+AF37+AF36)/8</f>
        <v>7.0487500000000001</v>
      </c>
      <c r="AG44" s="125">
        <f>(AG43+AG42+AG41+AG40+AG39+AG38+AG37+AG36)/8</f>
        <v>6.1512500000000001</v>
      </c>
      <c r="AH44" s="125">
        <f>(AH43+AH42+AH41+AH40+AH39+AH38+AH37+AH36)/8</f>
        <v>-0.89749999999999996</v>
      </c>
      <c r="AI44" s="163">
        <f t="shared" si="8"/>
        <v>6.6</v>
      </c>
    </row>
    <row r="45" spans="1:35" ht="24" x14ac:dyDescent="0.2">
      <c r="A45" s="9"/>
      <c r="B45" s="6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32"/>
      <c r="P45" s="132"/>
      <c r="Q45" s="25"/>
      <c r="R45" s="25"/>
      <c r="S45" s="25"/>
      <c r="T45" s="25"/>
      <c r="U45" s="25"/>
      <c r="V45" s="5"/>
      <c r="W45" s="4"/>
      <c r="X45" s="105"/>
      <c r="Y45" s="5"/>
      <c r="Z45" s="5"/>
      <c r="AA45" s="5"/>
      <c r="AB45" s="5"/>
    </row>
    <row r="46" spans="1:35" ht="24" x14ac:dyDescent="0.2">
      <c r="A46" s="9"/>
      <c r="B46" s="6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32"/>
      <c r="P46" s="132"/>
      <c r="Q46" s="25"/>
      <c r="R46" s="25"/>
      <c r="S46" s="25"/>
      <c r="T46" s="25"/>
      <c r="U46" s="25"/>
      <c r="V46" s="5"/>
      <c r="W46" s="4"/>
      <c r="X46" s="105"/>
      <c r="Y46" s="5"/>
      <c r="Z46" s="5"/>
      <c r="AA46" s="5"/>
      <c r="AB46" s="5"/>
    </row>
    <row r="47" spans="1:35" s="1" customFormat="1" ht="24" x14ac:dyDescent="0.2">
      <c r="A47" s="9"/>
      <c r="B47" s="6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32"/>
      <c r="P47" s="132"/>
      <c r="Q47" s="25"/>
      <c r="R47" s="25"/>
      <c r="S47" s="25"/>
      <c r="T47" s="25"/>
      <c r="U47" s="25"/>
      <c r="V47" s="5"/>
      <c r="W47" s="4"/>
      <c r="X47" s="105"/>
      <c r="Y47" s="5"/>
      <c r="Z47" s="5"/>
      <c r="AA47" s="5"/>
      <c r="AB47" s="5"/>
    </row>
    <row r="48" spans="1:35" s="1" customFormat="1" ht="24" x14ac:dyDescent="0.2">
      <c r="A48" s="9"/>
      <c r="B48" s="6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25"/>
      <c r="R48" s="25"/>
      <c r="S48" s="25"/>
      <c r="T48" s="25"/>
      <c r="U48" s="25"/>
      <c r="V48" s="5"/>
      <c r="W48" s="4"/>
      <c r="X48" s="131"/>
      <c r="Y48" s="5"/>
      <c r="Z48" s="5"/>
      <c r="AA48" s="5"/>
      <c r="AB48" s="5"/>
    </row>
    <row r="49" spans="1:35" s="1" customFormat="1" ht="24" x14ac:dyDescent="0.2">
      <c r="A49" s="9"/>
      <c r="B49" s="6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25"/>
      <c r="R49" s="25"/>
      <c r="S49" s="25"/>
      <c r="T49" s="25"/>
      <c r="U49" s="25"/>
      <c r="V49" s="5"/>
      <c r="W49" s="4"/>
      <c r="X49" s="131"/>
      <c r="Y49" s="5"/>
      <c r="Z49" s="5"/>
      <c r="AA49" s="5"/>
      <c r="AB49" s="5"/>
    </row>
    <row r="50" spans="1:35" s="1" customFormat="1" ht="24" x14ac:dyDescent="0.2">
      <c r="A50" s="9"/>
      <c r="B50" s="6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25"/>
      <c r="R50" s="25"/>
      <c r="S50" s="25"/>
      <c r="T50" s="25"/>
      <c r="U50" s="25"/>
      <c r="V50" s="5"/>
      <c r="W50" s="4"/>
      <c r="X50" s="131"/>
      <c r="Y50" s="5"/>
      <c r="Z50" s="5"/>
      <c r="AA50" s="5"/>
      <c r="AB50" s="5"/>
    </row>
    <row r="51" spans="1:35" s="1" customFormat="1" ht="24" x14ac:dyDescent="0.2">
      <c r="A51" s="9"/>
      <c r="B51" s="6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25"/>
      <c r="R51" s="25"/>
      <c r="S51" s="25"/>
      <c r="T51" s="25"/>
      <c r="U51" s="25"/>
      <c r="V51" s="5"/>
      <c r="W51" s="4"/>
      <c r="X51" s="131"/>
      <c r="Y51" s="5"/>
      <c r="Z51" s="5"/>
      <c r="AA51" s="5"/>
      <c r="AB51" s="5"/>
    </row>
    <row r="52" spans="1:35" s="1" customFormat="1" ht="24" x14ac:dyDescent="0.2">
      <c r="A52" s="9"/>
      <c r="B52" s="6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25"/>
      <c r="R52" s="25"/>
      <c r="S52" s="25"/>
      <c r="T52" s="25"/>
      <c r="U52" s="25"/>
      <c r="V52" s="5"/>
      <c r="W52" s="4"/>
      <c r="X52" s="131"/>
      <c r="Y52" s="5"/>
      <c r="Z52" s="5"/>
      <c r="AA52" s="5"/>
      <c r="AB52" s="5"/>
    </row>
    <row r="53" spans="1:35" s="1" customFormat="1" ht="24" x14ac:dyDescent="0.2">
      <c r="A53" s="9"/>
      <c r="B53" s="6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25"/>
      <c r="R53" s="25"/>
      <c r="S53" s="25"/>
      <c r="T53" s="25"/>
      <c r="U53" s="25"/>
      <c r="V53" s="5"/>
      <c r="W53" s="4"/>
      <c r="X53" s="131"/>
      <c r="Y53" s="5"/>
      <c r="Z53" s="5"/>
      <c r="AA53" s="5"/>
      <c r="AB53" s="5"/>
    </row>
    <row r="54" spans="1:35" s="1" customFormat="1" ht="24" x14ac:dyDescent="0.2">
      <c r="A54" s="9"/>
      <c r="B54" s="6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25"/>
      <c r="R54" s="25"/>
      <c r="S54" s="25"/>
      <c r="T54" s="25"/>
      <c r="U54" s="25"/>
      <c r="V54" s="5"/>
      <c r="W54" s="4"/>
      <c r="X54" s="131"/>
      <c r="Y54" s="5"/>
      <c r="Z54" s="5"/>
      <c r="AA54" s="5"/>
      <c r="AB54" s="5"/>
    </row>
    <row r="55" spans="1:35" s="1" customFormat="1" ht="24" x14ac:dyDescent="0.2">
      <c r="A55" s="9"/>
      <c r="B55" s="6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25"/>
      <c r="R55" s="25"/>
      <c r="S55" s="25"/>
      <c r="T55" s="25"/>
      <c r="U55" s="25"/>
      <c r="V55" s="5"/>
      <c r="W55" s="4"/>
      <c r="X55" s="131"/>
      <c r="Y55" s="5"/>
      <c r="Z55" s="5"/>
      <c r="AA55" s="5"/>
      <c r="AB55" s="5"/>
    </row>
    <row r="56" spans="1:35" s="1" customFormat="1" ht="24" x14ac:dyDescent="0.2">
      <c r="A56" s="9"/>
      <c r="B56" s="6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25"/>
      <c r="R56" s="25"/>
      <c r="S56" s="25"/>
      <c r="T56" s="25"/>
      <c r="U56" s="25"/>
      <c r="V56" s="5"/>
      <c r="W56" s="4"/>
      <c r="X56" s="131"/>
      <c r="Y56" s="5"/>
      <c r="Z56" s="5"/>
      <c r="AA56" s="5"/>
      <c r="AB56" s="5"/>
    </row>
    <row r="57" spans="1:35" s="1" customFormat="1" ht="24" x14ac:dyDescent="0.2">
      <c r="A57" s="9"/>
      <c r="B57" s="6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25"/>
      <c r="R57" s="25"/>
      <c r="S57" s="25"/>
      <c r="T57" s="25"/>
      <c r="U57" s="25"/>
      <c r="V57" s="5"/>
      <c r="W57" s="4"/>
      <c r="X57" s="131"/>
      <c r="Y57" s="5"/>
      <c r="Z57" s="5"/>
      <c r="AA57" s="5"/>
      <c r="AB57" s="5"/>
    </row>
    <row r="58" spans="1:35" s="1" customFormat="1" ht="24" x14ac:dyDescent="0.2">
      <c r="A58" s="9"/>
      <c r="B58" s="6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25"/>
      <c r="R58" s="25"/>
      <c r="S58" s="25"/>
      <c r="T58" s="25"/>
      <c r="U58" s="25"/>
      <c r="V58" s="5"/>
      <c r="W58" s="4"/>
      <c r="X58" s="131"/>
      <c r="Y58" s="5"/>
      <c r="Z58" s="5"/>
      <c r="AA58" s="5"/>
      <c r="AB58" s="5"/>
    </row>
    <row r="59" spans="1:35" s="1" customFormat="1" ht="24" x14ac:dyDescent="0.55000000000000004">
      <c r="A59" s="9"/>
      <c r="B59" s="6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25"/>
      <c r="R59" s="25"/>
      <c r="S59" s="25"/>
      <c r="T59" s="25"/>
      <c r="U59" s="25"/>
      <c r="V59" s="5"/>
      <c r="W59" s="4"/>
      <c r="X59" s="131"/>
      <c r="Y59" s="5"/>
      <c r="Z59" s="5"/>
      <c r="AA59" s="5"/>
      <c r="AB59" s="5"/>
      <c r="AE59" s="138" t="s">
        <v>301</v>
      </c>
      <c r="AF59" s="138"/>
      <c r="AG59" s="138"/>
      <c r="AH59" s="138"/>
      <c r="AI59" s="138"/>
    </row>
    <row r="60" spans="1:35" s="1" customFormat="1" ht="24" x14ac:dyDescent="0.55000000000000004">
      <c r="A60" s="9"/>
      <c r="B60" s="6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25"/>
      <c r="R60" s="25"/>
      <c r="S60" s="25"/>
      <c r="T60" s="25"/>
      <c r="U60" s="25"/>
      <c r="V60" s="5"/>
      <c r="W60" s="4"/>
      <c r="X60" s="131"/>
      <c r="Y60" s="5"/>
      <c r="Z60" s="5"/>
      <c r="AA60" s="5"/>
      <c r="AB60" s="5"/>
      <c r="AF60" s="126" t="s">
        <v>296</v>
      </c>
    </row>
    <row r="61" spans="1:35" s="1" customFormat="1" ht="24" x14ac:dyDescent="0.55000000000000004">
      <c r="A61" s="9"/>
      <c r="B61" s="6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25"/>
      <c r="R61" s="25"/>
      <c r="S61" s="25"/>
      <c r="T61" s="25"/>
      <c r="U61" s="25"/>
      <c r="V61" s="5"/>
      <c r="W61" s="4"/>
      <c r="X61" s="131"/>
      <c r="Y61" s="5"/>
      <c r="Z61" s="5"/>
      <c r="AA61" s="5"/>
      <c r="AB61" s="5"/>
      <c r="AF61" s="126"/>
    </row>
    <row r="62" spans="1:35" s="1" customFormat="1" ht="24" x14ac:dyDescent="0.2">
      <c r="A62" s="9"/>
      <c r="B62" s="6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25"/>
      <c r="R62" s="25"/>
      <c r="S62" s="25"/>
      <c r="T62" s="25"/>
      <c r="U62" s="25"/>
      <c r="V62" s="5"/>
      <c r="W62" s="4"/>
      <c r="X62" s="131"/>
      <c r="Y62" s="5"/>
      <c r="Z62" s="5"/>
      <c r="AA62" s="5"/>
      <c r="AB62" s="5"/>
    </row>
    <row r="63" spans="1:35" s="1" customFormat="1" ht="24" x14ac:dyDescent="0.2">
      <c r="A63" s="9"/>
      <c r="B63" s="6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32"/>
      <c r="P63" s="132"/>
      <c r="Q63" s="25"/>
      <c r="R63" s="25"/>
      <c r="S63" s="25"/>
      <c r="T63" s="25"/>
      <c r="U63" s="25"/>
      <c r="V63" s="5"/>
      <c r="W63" s="4"/>
      <c r="X63" s="105"/>
      <c r="Y63" s="5"/>
      <c r="Z63" s="5"/>
      <c r="AA63" s="5"/>
      <c r="AB63" s="5"/>
    </row>
    <row r="64" spans="1:35" s="1" customFormat="1" ht="24" x14ac:dyDescent="0.2">
      <c r="A64" s="9"/>
      <c r="B64" s="6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32"/>
      <c r="P64" s="132"/>
      <c r="Q64" s="25"/>
      <c r="R64" s="25"/>
      <c r="S64" s="25"/>
      <c r="T64" s="25"/>
      <c r="U64" s="25"/>
      <c r="V64" s="5"/>
      <c r="W64" s="4"/>
      <c r="X64" s="105"/>
      <c r="Y64" s="5"/>
      <c r="Z64" s="5"/>
      <c r="AA64" s="5"/>
      <c r="AB64" s="5"/>
    </row>
    <row r="65" spans="1:35" ht="24" x14ac:dyDescent="0.2">
      <c r="A65" s="9"/>
      <c r="B65" s="6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32"/>
      <c r="P65" s="132"/>
      <c r="Q65" s="25"/>
      <c r="R65" s="25"/>
      <c r="S65" s="25"/>
      <c r="T65" s="25"/>
      <c r="U65" s="25"/>
      <c r="V65" s="5"/>
      <c r="W65" s="4"/>
      <c r="X65" s="105"/>
      <c r="Y65" s="5"/>
      <c r="Z65" s="5"/>
      <c r="AA65" s="5"/>
      <c r="AB65" s="5"/>
    </row>
    <row r="66" spans="1:35" ht="24" x14ac:dyDescent="0.55000000000000004">
      <c r="A66" s="9"/>
      <c r="B66" s="6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32"/>
      <c r="P66" s="132"/>
      <c r="Q66" s="25"/>
      <c r="R66" s="25"/>
      <c r="S66" s="25"/>
      <c r="T66" s="25"/>
      <c r="U66" s="25"/>
      <c r="V66" s="5"/>
      <c r="W66" s="4"/>
      <c r="X66" s="105"/>
      <c r="Y66" s="5"/>
      <c r="Z66" s="5"/>
      <c r="AA66" s="5"/>
      <c r="AB66" s="5"/>
      <c r="AE66" s="1"/>
      <c r="AF66" s="126" t="s">
        <v>297</v>
      </c>
      <c r="AG66" s="1"/>
      <c r="AH66" s="1"/>
    </row>
    <row r="67" spans="1:35" ht="24" x14ac:dyDescent="0.55000000000000004">
      <c r="A67" s="9"/>
      <c r="B67" s="6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32"/>
      <c r="P67" s="132"/>
      <c r="Q67" s="25"/>
      <c r="R67" s="25"/>
      <c r="S67" s="25"/>
      <c r="T67" s="25"/>
      <c r="U67" s="25"/>
      <c r="V67" s="5"/>
      <c r="W67" s="4"/>
      <c r="X67" s="105"/>
      <c r="Y67" s="5"/>
      <c r="Z67" s="5"/>
      <c r="AA67" s="5"/>
      <c r="AB67" s="5"/>
      <c r="AE67" s="128"/>
      <c r="AF67" s="717" t="s">
        <v>290</v>
      </c>
      <c r="AG67" s="717"/>
      <c r="AH67" s="128"/>
    </row>
    <row r="68" spans="1:35" ht="24" x14ac:dyDescent="0.55000000000000004">
      <c r="A68" s="9"/>
      <c r="B68" s="706" t="s">
        <v>32</v>
      </c>
      <c r="C68" s="706"/>
      <c r="D68" s="706"/>
      <c r="E68" s="706"/>
      <c r="F68" s="706"/>
      <c r="G68" s="706"/>
      <c r="H68" s="706"/>
      <c r="I68" s="706"/>
      <c r="J68" s="706"/>
      <c r="K68" s="706"/>
      <c r="L68" s="706"/>
      <c r="M68" s="706"/>
      <c r="N68" s="100"/>
      <c r="O68" s="166"/>
      <c r="P68" s="166"/>
      <c r="Q68" s="706" t="s">
        <v>32</v>
      </c>
      <c r="R68" s="706"/>
      <c r="S68" s="706"/>
      <c r="T68" s="706"/>
      <c r="U68" s="706"/>
      <c r="V68" s="706"/>
      <c r="W68" s="706"/>
      <c r="X68" s="706"/>
      <c r="Y68" s="706"/>
      <c r="Z68" s="706"/>
      <c r="AA68" s="706"/>
      <c r="AB68" s="706"/>
      <c r="AE68" s="120" t="s">
        <v>277</v>
      </c>
      <c r="AF68" s="723" t="s">
        <v>298</v>
      </c>
      <c r="AG68" s="724"/>
      <c r="AH68" s="120" t="s">
        <v>287</v>
      </c>
      <c r="AI68" s="120" t="s">
        <v>159</v>
      </c>
    </row>
    <row r="69" spans="1:35" ht="24.75" thickBot="1" x14ac:dyDescent="0.6">
      <c r="A69" s="9"/>
      <c r="B69" s="712" t="s">
        <v>211</v>
      </c>
      <c r="C69" s="712"/>
      <c r="D69" s="712"/>
      <c r="E69" s="712"/>
      <c r="F69" s="712"/>
      <c r="G69" s="712"/>
      <c r="H69" s="712"/>
      <c r="I69" s="712"/>
      <c r="J69" s="712"/>
      <c r="K69" s="712"/>
      <c r="L69" s="712"/>
      <c r="M69" s="712"/>
      <c r="N69" s="104"/>
      <c r="O69" s="167"/>
      <c r="P69" s="167"/>
      <c r="Q69" s="705" t="s">
        <v>229</v>
      </c>
      <c r="R69" s="705"/>
      <c r="S69" s="705"/>
      <c r="T69" s="705"/>
      <c r="U69" s="705"/>
      <c r="V69" s="705"/>
      <c r="W69" s="705"/>
      <c r="X69" s="705"/>
      <c r="Y69" s="705"/>
      <c r="Z69" s="705"/>
      <c r="AA69" s="705"/>
      <c r="AB69" s="705"/>
      <c r="AE69" s="93"/>
      <c r="AF69" s="92" t="s">
        <v>288</v>
      </c>
      <c r="AG69" s="92" t="s">
        <v>289</v>
      </c>
      <c r="AH69" s="93"/>
      <c r="AI69" s="93"/>
    </row>
    <row r="70" spans="1:35" ht="24" x14ac:dyDescent="0.55000000000000004">
      <c r="A70" s="9"/>
      <c r="B70" s="707" t="s">
        <v>1</v>
      </c>
      <c r="C70" s="709" t="s">
        <v>2</v>
      </c>
      <c r="D70" s="710"/>
      <c r="E70" s="710"/>
      <c r="F70" s="710"/>
      <c r="G70" s="710"/>
      <c r="H70" s="710"/>
      <c r="I70" s="710"/>
      <c r="J70" s="710"/>
      <c r="K70" s="710"/>
      <c r="L70" s="710"/>
      <c r="M70" s="10"/>
      <c r="N70" s="11"/>
      <c r="O70" s="11"/>
      <c r="P70" s="11"/>
      <c r="Q70" s="713" t="s">
        <v>1</v>
      </c>
      <c r="R70" s="713" t="s">
        <v>2</v>
      </c>
      <c r="S70" s="713"/>
      <c r="T70" s="713"/>
      <c r="U70" s="713"/>
      <c r="V70" s="713"/>
      <c r="W70" s="713"/>
      <c r="X70" s="713"/>
      <c r="Y70" s="713"/>
      <c r="Z70" s="713"/>
      <c r="AA70" s="713"/>
      <c r="AB70" s="713"/>
      <c r="AE70" s="92" t="s">
        <v>278</v>
      </c>
      <c r="AF70" s="20">
        <v>2.52</v>
      </c>
      <c r="AG70" s="129">
        <v>2.85</v>
      </c>
      <c r="AH70" s="92">
        <f>AG70-AF70</f>
        <v>0.33000000000000007</v>
      </c>
      <c r="AI70" s="163">
        <f>(AF70+AG70)/2</f>
        <v>2.6850000000000001</v>
      </c>
    </row>
    <row r="71" spans="1:35" ht="24.75" thickBot="1" x14ac:dyDescent="0.6">
      <c r="A71" s="9"/>
      <c r="B71" s="708"/>
      <c r="C71" s="12">
        <v>4</v>
      </c>
      <c r="D71" s="12">
        <v>3.5</v>
      </c>
      <c r="E71" s="12">
        <v>3</v>
      </c>
      <c r="F71" s="12">
        <v>2.5</v>
      </c>
      <c r="G71" s="12">
        <v>2</v>
      </c>
      <c r="H71" s="12">
        <v>1.5</v>
      </c>
      <c r="I71" s="12">
        <v>1</v>
      </c>
      <c r="J71" s="12">
        <v>0</v>
      </c>
      <c r="K71" s="12" t="s">
        <v>3</v>
      </c>
      <c r="L71" s="12" t="s">
        <v>4</v>
      </c>
      <c r="M71" s="13" t="s">
        <v>5</v>
      </c>
      <c r="N71" s="104"/>
      <c r="O71" s="167"/>
      <c r="P71" s="167"/>
      <c r="Q71" s="713"/>
      <c r="R71" s="16">
        <v>4</v>
      </c>
      <c r="S71" s="16">
        <v>3.5</v>
      </c>
      <c r="T71" s="16">
        <v>3</v>
      </c>
      <c r="U71" s="16">
        <v>2.5</v>
      </c>
      <c r="V71" s="16">
        <v>2</v>
      </c>
      <c r="W71" s="16">
        <v>1.5</v>
      </c>
      <c r="X71" s="16">
        <v>1</v>
      </c>
      <c r="Y71" s="16">
        <v>0</v>
      </c>
      <c r="Z71" s="16" t="s">
        <v>3</v>
      </c>
      <c r="AA71" s="16" t="s">
        <v>4</v>
      </c>
      <c r="AB71" s="16" t="s">
        <v>5</v>
      </c>
      <c r="AE71" s="92" t="s">
        <v>279</v>
      </c>
      <c r="AF71" s="92">
        <v>1.97</v>
      </c>
      <c r="AG71" s="92">
        <v>2.62</v>
      </c>
      <c r="AH71" s="92">
        <f t="shared" ref="AH71:AH77" si="9">AG71-AF71</f>
        <v>0.65000000000000013</v>
      </c>
      <c r="AI71" s="163">
        <f t="shared" ref="AI71:AI78" si="10">(AF71+AG71)/2</f>
        <v>2.2949999999999999</v>
      </c>
    </row>
    <row r="72" spans="1:35" ht="24" x14ac:dyDescent="0.55000000000000004">
      <c r="A72" s="9"/>
      <c r="B72" s="14" t="s">
        <v>33</v>
      </c>
      <c r="C72" s="15">
        <v>10</v>
      </c>
      <c r="D72" s="15">
        <v>12</v>
      </c>
      <c r="E72" s="15">
        <v>8</v>
      </c>
      <c r="F72" s="15">
        <v>8</v>
      </c>
      <c r="G72" s="15">
        <v>11</v>
      </c>
      <c r="H72" s="15">
        <v>4</v>
      </c>
      <c r="I72" s="15">
        <v>4</v>
      </c>
      <c r="J72" s="15">
        <v>2</v>
      </c>
      <c r="K72" s="15"/>
      <c r="L72" s="15"/>
      <c r="M72" s="15">
        <f t="shared" ref="M72:M90" si="11">SUM(C72:L72)</f>
        <v>59</v>
      </c>
      <c r="N72" s="104"/>
      <c r="O72" s="167"/>
      <c r="P72" s="167"/>
      <c r="Q72" s="16" t="s">
        <v>34</v>
      </c>
      <c r="R72" s="114">
        <v>17</v>
      </c>
      <c r="S72" s="92">
        <v>6</v>
      </c>
      <c r="T72" s="92">
        <v>9</v>
      </c>
      <c r="U72" s="92">
        <v>9</v>
      </c>
      <c r="V72" s="92">
        <v>1</v>
      </c>
      <c r="W72" s="92">
        <v>6</v>
      </c>
      <c r="X72" s="92">
        <v>5</v>
      </c>
      <c r="Y72" s="92">
        <v>5</v>
      </c>
      <c r="Z72" s="16"/>
      <c r="AA72" s="16"/>
      <c r="AB72" s="16">
        <f t="shared" ref="AB72:AB90" si="12">SUM(R72:AA72)</f>
        <v>58</v>
      </c>
      <c r="AE72" s="92" t="s">
        <v>280</v>
      </c>
      <c r="AF72" s="92">
        <v>2.2400000000000002</v>
      </c>
      <c r="AG72" s="92">
        <v>2.14</v>
      </c>
      <c r="AH72" s="92">
        <f t="shared" si="9"/>
        <v>-0.10000000000000009</v>
      </c>
      <c r="AI72" s="163">
        <f t="shared" si="10"/>
        <v>2.1900000000000004</v>
      </c>
    </row>
    <row r="73" spans="1:35" ht="24" x14ac:dyDescent="0.55000000000000004">
      <c r="A73" s="9"/>
      <c r="B73" s="14" t="s">
        <v>35</v>
      </c>
      <c r="C73" s="15">
        <v>4</v>
      </c>
      <c r="D73" s="15">
        <v>1</v>
      </c>
      <c r="E73" s="15">
        <v>6</v>
      </c>
      <c r="F73" s="15">
        <v>7</v>
      </c>
      <c r="G73" s="15">
        <v>7</v>
      </c>
      <c r="H73" s="15">
        <v>3</v>
      </c>
      <c r="I73" s="15">
        <v>4</v>
      </c>
      <c r="J73" s="15">
        <v>27</v>
      </c>
      <c r="K73" s="15"/>
      <c r="L73" s="15"/>
      <c r="M73" s="16">
        <f t="shared" si="11"/>
        <v>59</v>
      </c>
      <c r="N73" s="104"/>
      <c r="O73" s="167"/>
      <c r="P73" s="167"/>
      <c r="Q73" s="16" t="s">
        <v>36</v>
      </c>
      <c r="R73" s="114">
        <v>12</v>
      </c>
      <c r="S73" s="92">
        <v>6</v>
      </c>
      <c r="T73" s="92">
        <v>1</v>
      </c>
      <c r="U73" s="92">
        <v>4</v>
      </c>
      <c r="V73" s="92">
        <v>7</v>
      </c>
      <c r="W73" s="92">
        <v>5</v>
      </c>
      <c r="X73" s="92">
        <v>16</v>
      </c>
      <c r="Y73" s="92">
        <v>7</v>
      </c>
      <c r="Z73" s="16"/>
      <c r="AA73" s="16"/>
      <c r="AB73" s="16">
        <f t="shared" si="12"/>
        <v>58</v>
      </c>
      <c r="AE73" s="92" t="s">
        <v>281</v>
      </c>
      <c r="AF73" s="92">
        <v>1.92</v>
      </c>
      <c r="AG73" s="92">
        <v>2.0499999999999998</v>
      </c>
      <c r="AH73" s="92">
        <f t="shared" si="9"/>
        <v>0.12999999999999989</v>
      </c>
      <c r="AI73" s="163">
        <f t="shared" si="10"/>
        <v>1.9849999999999999</v>
      </c>
    </row>
    <row r="74" spans="1:35" ht="24" x14ac:dyDescent="0.55000000000000004">
      <c r="A74" s="9"/>
      <c r="B74" s="14" t="s">
        <v>232</v>
      </c>
      <c r="C74" s="15">
        <v>22</v>
      </c>
      <c r="D74" s="15">
        <v>4</v>
      </c>
      <c r="E74" s="15">
        <v>6</v>
      </c>
      <c r="F74" s="15">
        <v>3</v>
      </c>
      <c r="G74" s="15">
        <v>3</v>
      </c>
      <c r="H74" s="15">
        <v>7</v>
      </c>
      <c r="I74" s="15">
        <v>5</v>
      </c>
      <c r="J74" s="15">
        <v>9</v>
      </c>
      <c r="K74" s="15"/>
      <c r="L74" s="15"/>
      <c r="M74" s="16">
        <f t="shared" si="11"/>
        <v>59</v>
      </c>
      <c r="N74" s="104"/>
      <c r="O74" s="167"/>
      <c r="P74" s="167"/>
      <c r="Q74" s="16" t="s">
        <v>38</v>
      </c>
      <c r="R74" s="114">
        <v>33</v>
      </c>
      <c r="S74" s="92">
        <v>0</v>
      </c>
      <c r="T74" s="92">
        <v>1</v>
      </c>
      <c r="U74" s="92">
        <v>5</v>
      </c>
      <c r="V74" s="92">
        <v>8</v>
      </c>
      <c r="W74" s="92">
        <v>6</v>
      </c>
      <c r="X74" s="92">
        <v>5</v>
      </c>
      <c r="Y74" s="92">
        <v>0</v>
      </c>
      <c r="Z74" s="16"/>
      <c r="AA74" s="16"/>
      <c r="AB74" s="16">
        <f t="shared" si="12"/>
        <v>58</v>
      </c>
      <c r="AE74" s="92" t="s">
        <v>282</v>
      </c>
      <c r="AF74" s="92">
        <v>2.95</v>
      </c>
      <c r="AG74" s="92">
        <v>2.81</v>
      </c>
      <c r="AH74" s="92">
        <f t="shared" si="9"/>
        <v>-0.14000000000000012</v>
      </c>
      <c r="AI74" s="163">
        <f t="shared" si="10"/>
        <v>2.88</v>
      </c>
    </row>
    <row r="75" spans="1:35" ht="24" x14ac:dyDescent="0.55000000000000004">
      <c r="A75" s="9"/>
      <c r="B75" s="14" t="s">
        <v>37</v>
      </c>
      <c r="C75" s="15">
        <v>17</v>
      </c>
      <c r="D75" s="15">
        <v>4</v>
      </c>
      <c r="E75" s="15">
        <v>5</v>
      </c>
      <c r="F75" s="15">
        <v>5</v>
      </c>
      <c r="G75" s="15">
        <v>11</v>
      </c>
      <c r="H75" s="15">
        <v>11</v>
      </c>
      <c r="I75" s="15">
        <v>16</v>
      </c>
      <c r="J75" s="15">
        <v>6</v>
      </c>
      <c r="K75" s="15"/>
      <c r="L75" s="15"/>
      <c r="M75" s="16">
        <f t="shared" si="11"/>
        <v>75</v>
      </c>
      <c r="N75" s="104"/>
      <c r="O75" s="167"/>
      <c r="P75" s="167"/>
      <c r="Q75" s="16" t="s">
        <v>40</v>
      </c>
      <c r="R75" s="92">
        <v>8</v>
      </c>
      <c r="S75" s="92">
        <v>10</v>
      </c>
      <c r="T75" s="92">
        <v>14</v>
      </c>
      <c r="U75" s="92">
        <v>16</v>
      </c>
      <c r="V75" s="92">
        <v>11</v>
      </c>
      <c r="W75" s="92">
        <v>6</v>
      </c>
      <c r="X75" s="92">
        <v>10</v>
      </c>
      <c r="Y75" s="92">
        <v>1</v>
      </c>
      <c r="Z75" s="16"/>
      <c r="AA75" s="16"/>
      <c r="AB75" s="16">
        <f t="shared" si="12"/>
        <v>76</v>
      </c>
      <c r="AE75" s="92" t="s">
        <v>283</v>
      </c>
      <c r="AF75" s="92">
        <v>2.5499999999999998</v>
      </c>
      <c r="AG75" s="92">
        <v>2.7</v>
      </c>
      <c r="AH75" s="92">
        <f t="shared" si="9"/>
        <v>0.15000000000000036</v>
      </c>
      <c r="AI75" s="163">
        <f t="shared" si="10"/>
        <v>2.625</v>
      </c>
    </row>
    <row r="76" spans="1:35" ht="24" x14ac:dyDescent="0.55000000000000004">
      <c r="A76" s="9"/>
      <c r="B76" s="14" t="s">
        <v>39</v>
      </c>
      <c r="C76" s="15">
        <v>17</v>
      </c>
      <c r="D76" s="15">
        <v>4</v>
      </c>
      <c r="E76" s="15">
        <v>5</v>
      </c>
      <c r="F76" s="15">
        <v>5</v>
      </c>
      <c r="G76" s="15">
        <v>11</v>
      </c>
      <c r="H76" s="15">
        <v>11</v>
      </c>
      <c r="I76" s="15">
        <v>16</v>
      </c>
      <c r="J76" s="15">
        <v>6</v>
      </c>
      <c r="K76" s="15"/>
      <c r="L76" s="15"/>
      <c r="M76" s="16">
        <f t="shared" si="11"/>
        <v>75</v>
      </c>
      <c r="N76" s="104"/>
      <c r="O76" s="167"/>
      <c r="P76" s="167"/>
      <c r="Q76" s="16" t="s">
        <v>42</v>
      </c>
      <c r="R76" s="92">
        <v>8</v>
      </c>
      <c r="S76" s="92">
        <v>5</v>
      </c>
      <c r="T76" s="92">
        <v>8</v>
      </c>
      <c r="U76" s="92">
        <v>5</v>
      </c>
      <c r="V76" s="92">
        <v>10</v>
      </c>
      <c r="W76" s="92">
        <v>17</v>
      </c>
      <c r="X76" s="92">
        <v>10</v>
      </c>
      <c r="Y76" s="92">
        <v>13</v>
      </c>
      <c r="Z76" s="16"/>
      <c r="AA76" s="16"/>
      <c r="AB76" s="16">
        <f t="shared" si="12"/>
        <v>76</v>
      </c>
      <c r="AE76" s="92" t="s">
        <v>284</v>
      </c>
      <c r="AF76" s="92">
        <v>2.78</v>
      </c>
      <c r="AG76" s="92">
        <v>2.72</v>
      </c>
      <c r="AH76" s="92">
        <f t="shared" si="9"/>
        <v>-5.9999999999999609E-2</v>
      </c>
      <c r="AI76" s="163">
        <f t="shared" si="10"/>
        <v>2.75</v>
      </c>
    </row>
    <row r="77" spans="1:35" ht="24" x14ac:dyDescent="0.55000000000000004">
      <c r="A77" s="9"/>
      <c r="B77" s="14" t="s">
        <v>233</v>
      </c>
      <c r="C77" s="15">
        <v>22</v>
      </c>
      <c r="D77" s="15">
        <v>2</v>
      </c>
      <c r="E77" s="15">
        <v>5</v>
      </c>
      <c r="F77" s="15">
        <v>1</v>
      </c>
      <c r="G77" s="15">
        <v>4</v>
      </c>
      <c r="H77" s="15">
        <v>9</v>
      </c>
      <c r="I77" s="15">
        <v>10</v>
      </c>
      <c r="J77" s="15">
        <v>22</v>
      </c>
      <c r="K77" s="15"/>
      <c r="L77" s="15"/>
      <c r="M77" s="16">
        <f t="shared" si="11"/>
        <v>75</v>
      </c>
      <c r="N77" s="104"/>
      <c r="O77" s="167"/>
      <c r="P77" s="167"/>
      <c r="Q77" s="16" t="s">
        <v>260</v>
      </c>
      <c r="R77" s="92">
        <v>2</v>
      </c>
      <c r="S77" s="92">
        <v>5</v>
      </c>
      <c r="T77" s="92">
        <v>10</v>
      </c>
      <c r="U77" s="92">
        <v>12</v>
      </c>
      <c r="V77" s="92">
        <v>11</v>
      </c>
      <c r="W77" s="92">
        <v>10</v>
      </c>
      <c r="X77" s="92">
        <v>12</v>
      </c>
      <c r="Y77" s="92">
        <v>14</v>
      </c>
      <c r="Z77" s="16"/>
      <c r="AA77" s="16"/>
      <c r="AB77" s="16">
        <f t="shared" si="12"/>
        <v>76</v>
      </c>
      <c r="AE77" s="121" t="s">
        <v>285</v>
      </c>
      <c r="AF77" s="92">
        <v>3.61</v>
      </c>
      <c r="AG77" s="92">
        <v>3.4</v>
      </c>
      <c r="AH77" s="92">
        <f t="shared" si="9"/>
        <v>-0.20999999999999996</v>
      </c>
      <c r="AI77" s="163">
        <f t="shared" si="10"/>
        <v>3.5049999999999999</v>
      </c>
    </row>
    <row r="78" spans="1:35" ht="24" x14ac:dyDescent="0.55000000000000004">
      <c r="A78" s="9"/>
      <c r="B78" s="14" t="s">
        <v>235</v>
      </c>
      <c r="C78" s="15">
        <v>2</v>
      </c>
      <c r="D78" s="15">
        <v>5</v>
      </c>
      <c r="E78" s="15">
        <v>9</v>
      </c>
      <c r="F78" s="15">
        <v>7</v>
      </c>
      <c r="G78" s="15">
        <v>11</v>
      </c>
      <c r="H78" s="15">
        <v>6</v>
      </c>
      <c r="I78" s="15">
        <v>5</v>
      </c>
      <c r="J78" s="15">
        <v>30</v>
      </c>
      <c r="K78" s="15"/>
      <c r="L78" s="15"/>
      <c r="M78" s="16">
        <f>SUM(C78:L78)</f>
        <v>75</v>
      </c>
      <c r="N78" s="104"/>
      <c r="O78" s="167"/>
      <c r="P78" s="167"/>
      <c r="Q78" s="16" t="s">
        <v>44</v>
      </c>
      <c r="R78" s="92">
        <v>36</v>
      </c>
      <c r="S78" s="92">
        <v>5</v>
      </c>
      <c r="T78" s="92">
        <v>2</v>
      </c>
      <c r="U78" s="92">
        <v>0</v>
      </c>
      <c r="V78" s="92">
        <v>3</v>
      </c>
      <c r="W78" s="92">
        <v>8</v>
      </c>
      <c r="X78" s="92">
        <v>21</v>
      </c>
      <c r="Y78" s="92">
        <v>1</v>
      </c>
      <c r="Z78" s="16"/>
      <c r="AA78" s="16"/>
      <c r="AB78" s="16">
        <f t="shared" si="12"/>
        <v>76</v>
      </c>
      <c r="AE78" s="124" t="s">
        <v>159</v>
      </c>
      <c r="AF78" s="125">
        <f>(AF77+AF76+AF75+AF74+AF73+AF72+AF71+AF70)/8</f>
        <v>2.5674999999999999</v>
      </c>
      <c r="AG78" s="125">
        <f>(AG77+AG76+AG75+AG74+AG73+AG72+AG71+AG70)/8</f>
        <v>2.6612500000000003</v>
      </c>
      <c r="AH78" s="125">
        <f>(AH77+AH76+AH75+AH74+AH73+AH72+AH71+AH70)/8</f>
        <v>9.3750000000000083E-2</v>
      </c>
      <c r="AI78" s="163">
        <f t="shared" si="10"/>
        <v>2.6143749999999999</v>
      </c>
    </row>
    <row r="79" spans="1:35" ht="24" x14ac:dyDescent="0.55000000000000004">
      <c r="A79" s="9"/>
      <c r="B79" s="14" t="s">
        <v>41</v>
      </c>
      <c r="C79" s="15">
        <v>6</v>
      </c>
      <c r="D79" s="15">
        <v>14</v>
      </c>
      <c r="E79" s="15">
        <v>21</v>
      </c>
      <c r="F79" s="15">
        <v>10</v>
      </c>
      <c r="G79" s="15">
        <v>13</v>
      </c>
      <c r="H79" s="15">
        <v>11</v>
      </c>
      <c r="I79" s="15">
        <v>7</v>
      </c>
      <c r="J79" s="15">
        <v>15</v>
      </c>
      <c r="K79" s="15"/>
      <c r="L79" s="15"/>
      <c r="M79" s="16">
        <f t="shared" si="11"/>
        <v>97</v>
      </c>
      <c r="N79" s="104"/>
      <c r="O79" s="167"/>
      <c r="P79" s="167"/>
      <c r="Q79" s="16" t="s">
        <v>45</v>
      </c>
      <c r="R79" s="92">
        <v>9</v>
      </c>
      <c r="S79" s="92">
        <v>15</v>
      </c>
      <c r="T79" s="92">
        <v>16</v>
      </c>
      <c r="U79" s="92">
        <v>23</v>
      </c>
      <c r="V79" s="92">
        <v>13</v>
      </c>
      <c r="W79" s="92">
        <v>8</v>
      </c>
      <c r="X79" s="92">
        <v>5</v>
      </c>
      <c r="Y79" s="92">
        <v>7</v>
      </c>
      <c r="Z79" s="16"/>
      <c r="AA79" s="16"/>
      <c r="AB79" s="16">
        <f t="shared" si="12"/>
        <v>96</v>
      </c>
    </row>
    <row r="80" spans="1:35" ht="24" x14ac:dyDescent="0.55000000000000004">
      <c r="A80" s="9"/>
      <c r="B80" s="14" t="s">
        <v>43</v>
      </c>
      <c r="C80" s="15">
        <v>4</v>
      </c>
      <c r="D80" s="15">
        <v>6</v>
      </c>
      <c r="E80" s="15">
        <v>14</v>
      </c>
      <c r="F80" s="15">
        <v>14</v>
      </c>
      <c r="G80" s="15">
        <v>11</v>
      </c>
      <c r="H80" s="15">
        <v>13</v>
      </c>
      <c r="I80" s="15">
        <v>7</v>
      </c>
      <c r="J80" s="15">
        <v>28</v>
      </c>
      <c r="K80" s="15"/>
      <c r="L80" s="15"/>
      <c r="M80" s="16">
        <f t="shared" si="11"/>
        <v>97</v>
      </c>
      <c r="N80" s="104"/>
      <c r="O80" s="167"/>
      <c r="P80" s="167"/>
      <c r="Q80" s="16" t="s">
        <v>47</v>
      </c>
      <c r="R80" s="92">
        <v>17</v>
      </c>
      <c r="S80" s="92">
        <v>14</v>
      </c>
      <c r="T80" s="92">
        <v>14</v>
      </c>
      <c r="U80" s="92">
        <v>6</v>
      </c>
      <c r="V80" s="92">
        <v>7</v>
      </c>
      <c r="W80" s="92">
        <v>6</v>
      </c>
      <c r="X80" s="92">
        <v>10</v>
      </c>
      <c r="Y80" s="92">
        <v>22</v>
      </c>
      <c r="Z80" s="16"/>
      <c r="AA80" s="16"/>
      <c r="AB80" s="16">
        <f t="shared" si="12"/>
        <v>96</v>
      </c>
    </row>
    <row r="81" spans="1:35" ht="24" x14ac:dyDescent="0.55000000000000004">
      <c r="A81" s="9"/>
      <c r="B81" s="14" t="s">
        <v>249</v>
      </c>
      <c r="C81" s="15">
        <v>52</v>
      </c>
      <c r="D81" s="15">
        <v>4</v>
      </c>
      <c r="E81" s="15">
        <v>6</v>
      </c>
      <c r="F81" s="15">
        <v>7</v>
      </c>
      <c r="G81" s="15">
        <v>7</v>
      </c>
      <c r="H81" s="15">
        <v>4</v>
      </c>
      <c r="I81" s="15">
        <v>5</v>
      </c>
      <c r="J81" s="15">
        <v>12</v>
      </c>
      <c r="K81" s="15"/>
      <c r="L81" s="15"/>
      <c r="M81" s="16">
        <f t="shared" si="11"/>
        <v>97</v>
      </c>
      <c r="N81" s="104"/>
      <c r="O81" s="167"/>
      <c r="P81" s="167"/>
      <c r="Q81" s="16" t="s">
        <v>49</v>
      </c>
      <c r="R81" s="92">
        <v>35</v>
      </c>
      <c r="S81" s="92">
        <v>8</v>
      </c>
      <c r="T81" s="92">
        <v>10</v>
      </c>
      <c r="U81" s="92">
        <v>4</v>
      </c>
      <c r="V81" s="92">
        <v>15</v>
      </c>
      <c r="W81" s="92">
        <v>2</v>
      </c>
      <c r="X81" s="92">
        <v>22</v>
      </c>
      <c r="Y81" s="92">
        <v>0</v>
      </c>
      <c r="Z81" s="16"/>
      <c r="AA81" s="16"/>
      <c r="AB81" s="16">
        <f t="shared" si="12"/>
        <v>96</v>
      </c>
      <c r="AD81" s="1"/>
      <c r="AE81" s="1"/>
      <c r="AF81" s="1"/>
      <c r="AG81" s="1"/>
      <c r="AH81" s="1"/>
      <c r="AI81" s="1"/>
    </row>
    <row r="82" spans="1:35" ht="24" x14ac:dyDescent="0.55000000000000004">
      <c r="A82" s="9"/>
      <c r="B82" s="14" t="s">
        <v>46</v>
      </c>
      <c r="C82" s="15">
        <v>9</v>
      </c>
      <c r="D82" s="15">
        <v>9</v>
      </c>
      <c r="E82" s="15">
        <v>5</v>
      </c>
      <c r="F82" s="15">
        <v>4</v>
      </c>
      <c r="G82" s="15">
        <v>11</v>
      </c>
      <c r="H82" s="15">
        <v>7</v>
      </c>
      <c r="I82" s="15">
        <v>5</v>
      </c>
      <c r="J82" s="15">
        <v>1</v>
      </c>
      <c r="K82" s="15"/>
      <c r="L82" s="15"/>
      <c r="M82" s="16">
        <f t="shared" si="11"/>
        <v>51</v>
      </c>
      <c r="N82" s="104"/>
      <c r="O82" s="167"/>
      <c r="P82" s="167"/>
      <c r="Q82" s="16" t="s">
        <v>51</v>
      </c>
      <c r="R82" s="92">
        <v>17</v>
      </c>
      <c r="S82" s="92">
        <v>9</v>
      </c>
      <c r="T82" s="92">
        <v>3</v>
      </c>
      <c r="U82" s="92">
        <v>3</v>
      </c>
      <c r="V82" s="92">
        <v>4</v>
      </c>
      <c r="W82" s="92">
        <v>3</v>
      </c>
      <c r="X82" s="92">
        <v>9</v>
      </c>
      <c r="Y82" s="92">
        <v>1</v>
      </c>
      <c r="Z82" s="16"/>
      <c r="AA82" s="16"/>
      <c r="AB82" s="16">
        <f t="shared" si="12"/>
        <v>49</v>
      </c>
      <c r="AD82" s="1"/>
      <c r="AE82" s="1"/>
      <c r="AF82" s="1"/>
      <c r="AG82" s="1"/>
      <c r="AH82" s="1"/>
      <c r="AI82" s="1"/>
    </row>
    <row r="83" spans="1:35" ht="24" x14ac:dyDescent="0.55000000000000004">
      <c r="A83" s="9"/>
      <c r="B83" s="14" t="s">
        <v>48</v>
      </c>
      <c r="C83" s="15">
        <v>5</v>
      </c>
      <c r="D83" s="15">
        <v>4</v>
      </c>
      <c r="E83" s="15">
        <v>4</v>
      </c>
      <c r="F83" s="15">
        <v>9</v>
      </c>
      <c r="G83" s="15">
        <v>7</v>
      </c>
      <c r="H83" s="15">
        <v>6</v>
      </c>
      <c r="I83" s="15">
        <v>11</v>
      </c>
      <c r="J83" s="15">
        <v>5</v>
      </c>
      <c r="K83" s="15"/>
      <c r="L83" s="15"/>
      <c r="M83" s="16">
        <f t="shared" si="11"/>
        <v>51</v>
      </c>
      <c r="N83" s="104"/>
      <c r="O83" s="167"/>
      <c r="P83" s="167"/>
      <c r="Q83" s="16" t="s">
        <v>53</v>
      </c>
      <c r="R83" s="92">
        <v>2</v>
      </c>
      <c r="S83" s="92">
        <v>4</v>
      </c>
      <c r="T83" s="92">
        <v>8</v>
      </c>
      <c r="U83" s="92">
        <v>8</v>
      </c>
      <c r="V83" s="92">
        <v>7</v>
      </c>
      <c r="W83" s="92">
        <v>6</v>
      </c>
      <c r="X83" s="92">
        <v>13</v>
      </c>
      <c r="Y83" s="92">
        <v>1</v>
      </c>
      <c r="Z83" s="16"/>
      <c r="AA83" s="16"/>
      <c r="AB83" s="16">
        <f t="shared" si="12"/>
        <v>49</v>
      </c>
      <c r="AD83" s="1"/>
      <c r="AE83" s="1"/>
      <c r="AF83" s="1"/>
      <c r="AG83" s="1"/>
      <c r="AH83" s="1"/>
      <c r="AI83" s="1"/>
    </row>
    <row r="84" spans="1:35" ht="24" x14ac:dyDescent="0.55000000000000004">
      <c r="A84" s="9"/>
      <c r="B84" s="2" t="s">
        <v>234</v>
      </c>
      <c r="C84" s="15">
        <v>22</v>
      </c>
      <c r="D84" s="15">
        <v>1</v>
      </c>
      <c r="E84" s="15">
        <v>1</v>
      </c>
      <c r="F84" s="15">
        <v>1</v>
      </c>
      <c r="G84" s="15"/>
      <c r="H84" s="15">
        <v>7</v>
      </c>
      <c r="I84" s="15">
        <v>5</v>
      </c>
      <c r="J84" s="15">
        <v>14</v>
      </c>
      <c r="K84" s="15"/>
      <c r="L84" s="15"/>
      <c r="M84" s="16">
        <f t="shared" si="11"/>
        <v>51</v>
      </c>
      <c r="N84" s="104"/>
      <c r="O84" s="167"/>
      <c r="P84" s="167"/>
      <c r="Q84" s="16" t="s">
        <v>58</v>
      </c>
      <c r="R84" s="92">
        <v>26</v>
      </c>
      <c r="S84" s="92">
        <v>2</v>
      </c>
      <c r="T84" s="92">
        <v>14</v>
      </c>
      <c r="U84" s="92">
        <v>5</v>
      </c>
      <c r="V84" s="92">
        <v>1</v>
      </c>
      <c r="W84" s="92">
        <v>0</v>
      </c>
      <c r="X84" s="92">
        <v>0</v>
      </c>
      <c r="Y84" s="92">
        <v>1</v>
      </c>
      <c r="Z84" s="16"/>
      <c r="AA84" s="16"/>
      <c r="AB84" s="16">
        <f t="shared" si="12"/>
        <v>49</v>
      </c>
      <c r="AD84" s="1"/>
      <c r="AE84" s="1"/>
      <c r="AF84" s="1"/>
      <c r="AG84" s="1"/>
      <c r="AH84" s="1"/>
      <c r="AI84" s="1"/>
    </row>
    <row r="85" spans="1:35" ht="24" x14ac:dyDescent="0.55000000000000004">
      <c r="A85" s="9"/>
      <c r="B85" s="2" t="s">
        <v>50</v>
      </c>
      <c r="C85" s="15">
        <v>8</v>
      </c>
      <c r="D85" s="15">
        <v>21</v>
      </c>
      <c r="E85" s="15">
        <v>21</v>
      </c>
      <c r="F85" s="15">
        <v>6</v>
      </c>
      <c r="G85" s="15">
        <v>3</v>
      </c>
      <c r="H85" s="15"/>
      <c r="I85" s="15">
        <v>4</v>
      </c>
      <c r="J85" s="15">
        <v>1</v>
      </c>
      <c r="K85" s="15"/>
      <c r="L85" s="15"/>
      <c r="M85" s="16">
        <f t="shared" si="11"/>
        <v>64</v>
      </c>
      <c r="N85" s="104"/>
      <c r="O85" s="167"/>
      <c r="P85" s="167"/>
      <c r="Q85" s="16" t="s">
        <v>54</v>
      </c>
      <c r="R85" s="92">
        <v>2</v>
      </c>
      <c r="S85" s="92">
        <v>8</v>
      </c>
      <c r="T85" s="92">
        <v>14</v>
      </c>
      <c r="U85" s="92">
        <v>12</v>
      </c>
      <c r="V85" s="92">
        <v>7</v>
      </c>
      <c r="W85" s="92">
        <v>7</v>
      </c>
      <c r="X85" s="92">
        <v>6</v>
      </c>
      <c r="Y85" s="92">
        <v>7</v>
      </c>
      <c r="Z85" s="16"/>
      <c r="AA85" s="33"/>
      <c r="AB85" s="16">
        <f t="shared" si="12"/>
        <v>63</v>
      </c>
      <c r="AD85" s="1"/>
      <c r="AE85" s="1"/>
      <c r="AF85" s="1"/>
      <c r="AG85" s="1"/>
      <c r="AH85" s="1"/>
      <c r="AI85" s="1"/>
    </row>
    <row r="86" spans="1:35" ht="24" x14ac:dyDescent="0.55000000000000004">
      <c r="A86" s="9"/>
      <c r="B86" s="2" t="s">
        <v>52</v>
      </c>
      <c r="C86" s="16">
        <v>10</v>
      </c>
      <c r="D86" s="16">
        <v>11</v>
      </c>
      <c r="E86" s="16">
        <v>7</v>
      </c>
      <c r="F86" s="16">
        <v>5</v>
      </c>
      <c r="G86" s="16">
        <v>16</v>
      </c>
      <c r="H86" s="16">
        <v>4</v>
      </c>
      <c r="I86" s="16">
        <v>4</v>
      </c>
      <c r="J86" s="16">
        <v>6</v>
      </c>
      <c r="K86" s="16"/>
      <c r="L86" s="15"/>
      <c r="M86" s="16">
        <f t="shared" si="11"/>
        <v>63</v>
      </c>
      <c r="N86" s="104"/>
      <c r="O86" s="167"/>
      <c r="P86" s="167"/>
      <c r="Q86" s="16" t="s">
        <v>56</v>
      </c>
      <c r="R86" s="92">
        <v>15</v>
      </c>
      <c r="S86" s="92">
        <v>6</v>
      </c>
      <c r="T86" s="92">
        <v>17</v>
      </c>
      <c r="U86" s="92">
        <v>4</v>
      </c>
      <c r="V86" s="92">
        <v>6</v>
      </c>
      <c r="W86" s="92">
        <v>5</v>
      </c>
      <c r="X86" s="92">
        <v>6</v>
      </c>
      <c r="Y86" s="92">
        <v>4</v>
      </c>
      <c r="Z86" s="16"/>
      <c r="AA86" s="33"/>
      <c r="AB86" s="16">
        <f t="shared" si="12"/>
        <v>63</v>
      </c>
      <c r="AD86" s="1"/>
      <c r="AE86" s="1"/>
      <c r="AF86" s="1"/>
      <c r="AG86" s="1"/>
      <c r="AH86" s="1"/>
      <c r="AI86" s="1"/>
    </row>
    <row r="87" spans="1:35" ht="24" x14ac:dyDescent="0.55000000000000004">
      <c r="A87" s="9"/>
      <c r="B87" s="2" t="s">
        <v>250</v>
      </c>
      <c r="C87" s="15">
        <v>48</v>
      </c>
      <c r="D87" s="15">
        <v>4</v>
      </c>
      <c r="E87" s="15">
        <v>7</v>
      </c>
      <c r="F87" s="15">
        <v>4</v>
      </c>
      <c r="G87" s="15">
        <v>2</v>
      </c>
      <c r="H87" s="15">
        <v>2</v>
      </c>
      <c r="I87" s="15">
        <v>4</v>
      </c>
      <c r="J87" s="15"/>
      <c r="K87" s="15"/>
      <c r="L87" s="15"/>
      <c r="M87" s="16">
        <f t="shared" si="11"/>
        <v>71</v>
      </c>
      <c r="N87" s="104"/>
      <c r="O87" s="167"/>
      <c r="P87" s="167"/>
      <c r="Q87" s="16" t="s">
        <v>262</v>
      </c>
      <c r="R87" s="92">
        <v>61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2</v>
      </c>
      <c r="Z87" s="16"/>
      <c r="AA87" s="33"/>
      <c r="AB87" s="16">
        <f t="shared" si="12"/>
        <v>63</v>
      </c>
      <c r="AD87" s="1"/>
      <c r="AE87" s="1"/>
      <c r="AF87" s="1"/>
      <c r="AG87" s="1"/>
      <c r="AH87" s="1"/>
      <c r="AI87" s="1"/>
    </row>
    <row r="88" spans="1:35" ht="24" x14ac:dyDescent="0.55000000000000004">
      <c r="A88" s="9"/>
      <c r="B88" s="2" t="s">
        <v>58</v>
      </c>
      <c r="C88" s="15">
        <v>27</v>
      </c>
      <c r="D88" s="15">
        <v>10</v>
      </c>
      <c r="E88" s="15">
        <v>6</v>
      </c>
      <c r="F88" s="15">
        <v>6</v>
      </c>
      <c r="G88" s="15">
        <v>3</v>
      </c>
      <c r="H88" s="15">
        <v>3</v>
      </c>
      <c r="I88" s="15">
        <v>3</v>
      </c>
      <c r="J88" s="15">
        <v>6</v>
      </c>
      <c r="K88" s="15"/>
      <c r="L88" s="15"/>
      <c r="M88" s="16">
        <f t="shared" si="11"/>
        <v>64</v>
      </c>
      <c r="N88" s="104"/>
      <c r="O88" s="167"/>
      <c r="P88" s="167"/>
      <c r="Q88" s="92" t="s">
        <v>261</v>
      </c>
      <c r="R88" s="92">
        <v>5</v>
      </c>
      <c r="S88" s="92">
        <v>4</v>
      </c>
      <c r="T88" s="92">
        <v>2</v>
      </c>
      <c r="U88" s="92">
        <v>8</v>
      </c>
      <c r="V88" s="92">
        <v>5</v>
      </c>
      <c r="W88" s="92">
        <v>6</v>
      </c>
      <c r="X88" s="92">
        <v>4</v>
      </c>
      <c r="Y88" s="92">
        <v>2</v>
      </c>
      <c r="Z88" s="16"/>
      <c r="AA88" s="16"/>
      <c r="AB88" s="16">
        <f t="shared" si="12"/>
        <v>36</v>
      </c>
      <c r="AD88" s="1"/>
      <c r="AE88" s="1"/>
      <c r="AF88" s="1"/>
      <c r="AG88" s="1"/>
      <c r="AH88" s="1"/>
      <c r="AI88" s="1"/>
    </row>
    <row r="89" spans="1:35" ht="24" x14ac:dyDescent="0.55000000000000004">
      <c r="A89" s="9"/>
      <c r="B89" s="2" t="s">
        <v>55</v>
      </c>
      <c r="C89" s="16">
        <v>10</v>
      </c>
      <c r="D89" s="16">
        <v>7</v>
      </c>
      <c r="E89" s="16">
        <v>11</v>
      </c>
      <c r="F89" s="16">
        <v>15</v>
      </c>
      <c r="G89" s="16">
        <v>13</v>
      </c>
      <c r="H89" s="16">
        <v>8</v>
      </c>
      <c r="I89" s="16">
        <v>5</v>
      </c>
      <c r="J89" s="16">
        <v>2</v>
      </c>
      <c r="K89" s="16"/>
      <c r="L89" s="16"/>
      <c r="M89" s="16">
        <f t="shared" si="11"/>
        <v>71</v>
      </c>
      <c r="N89" s="104"/>
      <c r="O89" s="167"/>
      <c r="P89" s="167"/>
      <c r="Q89" s="92" t="s">
        <v>59</v>
      </c>
      <c r="R89" s="92">
        <v>23</v>
      </c>
      <c r="S89" s="92">
        <v>24</v>
      </c>
      <c r="T89" s="92">
        <v>11</v>
      </c>
      <c r="U89" s="92">
        <v>4</v>
      </c>
      <c r="V89" s="92">
        <v>3</v>
      </c>
      <c r="W89" s="92">
        <v>4</v>
      </c>
      <c r="X89" s="92">
        <v>0</v>
      </c>
      <c r="Y89" s="92">
        <v>1</v>
      </c>
      <c r="Z89" s="16"/>
      <c r="AA89" s="16"/>
      <c r="AB89" s="16">
        <f t="shared" si="12"/>
        <v>70</v>
      </c>
      <c r="AD89" s="1"/>
      <c r="AE89" s="1"/>
      <c r="AF89" s="1"/>
      <c r="AG89" s="1"/>
      <c r="AH89" s="1"/>
      <c r="AI89" s="1"/>
    </row>
    <row r="90" spans="1:35" ht="24" x14ac:dyDescent="0.55000000000000004">
      <c r="A90" s="9"/>
      <c r="B90" s="2" t="s">
        <v>57</v>
      </c>
      <c r="C90" s="15">
        <v>6</v>
      </c>
      <c r="D90" s="15">
        <v>2</v>
      </c>
      <c r="E90" s="15">
        <v>4</v>
      </c>
      <c r="F90" s="15">
        <v>5</v>
      </c>
      <c r="G90" s="15">
        <v>5</v>
      </c>
      <c r="H90" s="15">
        <v>2</v>
      </c>
      <c r="I90" s="15">
        <v>4</v>
      </c>
      <c r="J90" s="15">
        <v>9</v>
      </c>
      <c r="K90" s="15"/>
      <c r="L90" s="15"/>
      <c r="M90" s="16">
        <f t="shared" si="11"/>
        <v>37</v>
      </c>
      <c r="N90" s="104"/>
      <c r="O90" s="167"/>
      <c r="P90" s="167"/>
      <c r="Q90" s="92" t="s">
        <v>262</v>
      </c>
      <c r="R90" s="92">
        <v>39</v>
      </c>
      <c r="S90" s="92">
        <v>25</v>
      </c>
      <c r="T90" s="92">
        <v>1</v>
      </c>
      <c r="U90" s="92">
        <v>0</v>
      </c>
      <c r="V90" s="92">
        <v>0</v>
      </c>
      <c r="W90" s="92">
        <v>1</v>
      </c>
      <c r="X90" s="92">
        <v>3</v>
      </c>
      <c r="Y90" s="92">
        <v>1</v>
      </c>
      <c r="Z90" s="16"/>
      <c r="AA90" s="16"/>
      <c r="AB90" s="16">
        <f t="shared" si="12"/>
        <v>70</v>
      </c>
      <c r="AD90" s="1"/>
      <c r="AE90" s="1"/>
      <c r="AF90" s="1"/>
      <c r="AG90" s="1"/>
      <c r="AH90" s="1"/>
      <c r="AI90" s="1"/>
    </row>
    <row r="91" spans="1:35" ht="24" x14ac:dyDescent="0.2">
      <c r="A91" s="9"/>
      <c r="B91" s="2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04"/>
      <c r="O91" s="167"/>
      <c r="P91" s="167"/>
      <c r="Q91" s="2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D91" s="1"/>
      <c r="AE91" s="1"/>
      <c r="AF91" s="1"/>
      <c r="AG91" s="1"/>
      <c r="AH91" s="1"/>
      <c r="AI91" s="1"/>
    </row>
    <row r="92" spans="1:35" ht="24" x14ac:dyDescent="0.55000000000000004">
      <c r="A92" s="9"/>
      <c r="B92" s="2" t="s">
        <v>5</v>
      </c>
      <c r="C92" s="16">
        <f t="shared" ref="C92:J92" si="13">SUM(C72:C91)</f>
        <v>301</v>
      </c>
      <c r="D92" s="16">
        <f t="shared" si="13"/>
        <v>125</v>
      </c>
      <c r="E92" s="16">
        <f t="shared" si="13"/>
        <v>151</v>
      </c>
      <c r="F92" s="16">
        <f t="shared" si="13"/>
        <v>122</v>
      </c>
      <c r="G92" s="16">
        <f t="shared" si="13"/>
        <v>149</v>
      </c>
      <c r="H92" s="16">
        <f t="shared" si="13"/>
        <v>118</v>
      </c>
      <c r="I92" s="16">
        <f t="shared" si="13"/>
        <v>124</v>
      </c>
      <c r="J92" s="16">
        <f t="shared" si="13"/>
        <v>201</v>
      </c>
      <c r="K92" s="16"/>
      <c r="L92" s="16"/>
      <c r="M92" s="16">
        <f>SUM(C92:L92)</f>
        <v>1291</v>
      </c>
      <c r="N92" s="104"/>
      <c r="O92" s="167"/>
      <c r="P92" s="167"/>
      <c r="Q92" s="2" t="s">
        <v>5</v>
      </c>
      <c r="R92" s="16">
        <f t="shared" ref="R92:Y92" si="14">SUM(R72:R91)</f>
        <v>367</v>
      </c>
      <c r="S92" s="16">
        <f t="shared" si="14"/>
        <v>156</v>
      </c>
      <c r="T92" s="16">
        <f t="shared" si="14"/>
        <v>155</v>
      </c>
      <c r="U92" s="16">
        <f t="shared" si="14"/>
        <v>128</v>
      </c>
      <c r="V92" s="16">
        <f t="shared" si="14"/>
        <v>119</v>
      </c>
      <c r="W92" s="16">
        <f t="shared" si="14"/>
        <v>106</v>
      </c>
      <c r="X92" s="16">
        <f t="shared" si="14"/>
        <v>157</v>
      </c>
      <c r="Y92" s="16">
        <f t="shared" si="14"/>
        <v>90</v>
      </c>
      <c r="Z92" s="16"/>
      <c r="AA92" s="16"/>
      <c r="AB92" s="16">
        <f>SUM(AB72:AB91)</f>
        <v>1278</v>
      </c>
      <c r="AD92" s="1"/>
      <c r="AE92" s="126" t="s">
        <v>299</v>
      </c>
      <c r="AF92" s="126"/>
      <c r="AG92" s="126"/>
      <c r="AH92" s="126"/>
      <c r="AI92" s="126"/>
    </row>
    <row r="93" spans="1:35" ht="24" x14ac:dyDescent="0.55000000000000004">
      <c r="A93" s="9"/>
      <c r="B93" s="2"/>
      <c r="C93" s="18">
        <f>SUM((C92*C71)+(D92*D71)+(E92*E71)+(F73*F71)+(G92*G71)+(H73*H71)+(I92*I71)+(J73*J71))</f>
        <v>2538.5</v>
      </c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104"/>
      <c r="O93" s="167"/>
      <c r="P93" s="167"/>
      <c r="Q93" s="2"/>
      <c r="R93" s="16">
        <f>R92*R71</f>
        <v>1468</v>
      </c>
      <c r="S93" s="16">
        <f t="shared" ref="S93:Y93" si="15">S92*S71</f>
        <v>546</v>
      </c>
      <c r="T93" s="16">
        <f t="shared" si="15"/>
        <v>465</v>
      </c>
      <c r="U93" s="16">
        <f t="shared" si="15"/>
        <v>320</v>
      </c>
      <c r="V93" s="16">
        <f t="shared" si="15"/>
        <v>238</v>
      </c>
      <c r="W93" s="16">
        <f t="shared" si="15"/>
        <v>159</v>
      </c>
      <c r="X93" s="16">
        <f t="shared" si="15"/>
        <v>157</v>
      </c>
      <c r="Y93" s="16">
        <f t="shared" si="15"/>
        <v>0</v>
      </c>
      <c r="Z93" s="16"/>
      <c r="AA93" s="16"/>
      <c r="AB93" s="16">
        <f>SUM(R93:AA93)</f>
        <v>3353</v>
      </c>
      <c r="AD93" s="1"/>
      <c r="AE93" s="126"/>
      <c r="AF93" s="126" t="s">
        <v>300</v>
      </c>
      <c r="AG93" s="126"/>
      <c r="AH93" s="126"/>
      <c r="AI93" s="126"/>
    </row>
    <row r="94" spans="1:35" ht="24" x14ac:dyDescent="0.2">
      <c r="A94" s="9"/>
      <c r="B94" s="2" t="s">
        <v>26</v>
      </c>
      <c r="C94" s="719">
        <f>C93/M92</f>
        <v>1.9663051897753678</v>
      </c>
      <c r="D94" s="720"/>
      <c r="E94" s="720"/>
      <c r="F94" s="720"/>
      <c r="G94" s="720"/>
      <c r="H94" s="720"/>
      <c r="I94" s="720"/>
      <c r="J94" s="720"/>
      <c r="K94" s="720"/>
      <c r="L94" s="720"/>
      <c r="M94" s="721"/>
      <c r="N94" s="99"/>
      <c r="O94" s="168"/>
      <c r="P94" s="168"/>
      <c r="Q94" s="16" t="s">
        <v>27</v>
      </c>
      <c r="R94" s="718">
        <f>AB93/AB92</f>
        <v>2.6236306729264474</v>
      </c>
      <c r="S94" s="718"/>
      <c r="T94" s="718"/>
      <c r="U94" s="718"/>
      <c r="V94" s="718"/>
      <c r="W94" s="718"/>
      <c r="X94" s="718"/>
      <c r="Y94" s="718"/>
      <c r="Z94" s="718"/>
      <c r="AA94" s="718"/>
      <c r="AB94" s="718"/>
    </row>
    <row r="95" spans="1:35" ht="24" x14ac:dyDescent="0.2">
      <c r="A95" s="9"/>
      <c r="B95" s="2" t="s">
        <v>28</v>
      </c>
      <c r="C95" s="26">
        <f>(C92*100)/M92</f>
        <v>23.315259488768397</v>
      </c>
      <c r="D95" s="26">
        <f>(D92*100)/M92</f>
        <v>9.6824167312161116</v>
      </c>
      <c r="E95" s="26">
        <f>(E92*100)/M92</f>
        <v>11.696359411309063</v>
      </c>
      <c r="F95" s="26">
        <f>(F92*100)/M92</f>
        <v>9.4500387296669253</v>
      </c>
      <c r="G95" s="26">
        <f>(G92*100)/M92</f>
        <v>11.541440743609606</v>
      </c>
      <c r="H95" s="26">
        <f>(H92*100)/M92</f>
        <v>9.1402013942680096</v>
      </c>
      <c r="I95" s="26">
        <f>(I92*100)/M92</f>
        <v>9.6049573973663822</v>
      </c>
      <c r="J95" s="26">
        <f>(J92*100)/M92</f>
        <v>15.569326103795508</v>
      </c>
      <c r="K95" s="26">
        <f>(K92*100)/V92</f>
        <v>0</v>
      </c>
      <c r="L95" s="26">
        <f>(L92*100)/W92</f>
        <v>0</v>
      </c>
      <c r="M95" s="26">
        <f>SUM(C95:L95)</f>
        <v>99.999999999999986</v>
      </c>
      <c r="N95" s="99"/>
      <c r="O95" s="168"/>
      <c r="P95" s="168"/>
      <c r="Q95" s="2" t="s">
        <v>28</v>
      </c>
      <c r="R95" s="26">
        <f>(R92*100)/AB92</f>
        <v>28.716744913928011</v>
      </c>
      <c r="S95" s="26">
        <f>(S92*100)/AB92</f>
        <v>12.206572769953052</v>
      </c>
      <c r="T95" s="26">
        <f>(T92*100)/AB92</f>
        <v>12.128325508607199</v>
      </c>
      <c r="U95" s="26">
        <f>(U92*100)/AB92</f>
        <v>10.015649452269171</v>
      </c>
      <c r="V95" s="26">
        <f>(V92*100)/AB92</f>
        <v>9.3114241001564952</v>
      </c>
      <c r="W95" s="26">
        <f>(W92*100)/AB92</f>
        <v>8.2942097026604067</v>
      </c>
      <c r="X95" s="26">
        <f>(X92*100)/AB92</f>
        <v>12.284820031298905</v>
      </c>
      <c r="Y95" s="26">
        <f>(Y92*100)/AB92</f>
        <v>7.042253521126761</v>
      </c>
      <c r="Z95" s="26"/>
      <c r="AA95" s="26"/>
      <c r="AB95" s="26">
        <f>SUM(R95:AA95)</f>
        <v>100.00000000000001</v>
      </c>
    </row>
    <row r="96" spans="1:35" ht="24" x14ac:dyDescent="0.2">
      <c r="A96" s="9"/>
      <c r="B96" s="6"/>
      <c r="C96" s="4" t="s">
        <v>30</v>
      </c>
      <c r="D96" s="6"/>
      <c r="E96" s="6"/>
      <c r="F96" s="6"/>
      <c r="G96" s="6"/>
      <c r="H96" s="6"/>
      <c r="I96" s="6"/>
      <c r="J96" s="28">
        <f>C95+D95+E95</f>
        <v>44.694035631293573</v>
      </c>
      <c r="K96" s="6"/>
      <c r="L96" s="6"/>
      <c r="M96" s="6"/>
      <c r="N96" s="6"/>
      <c r="O96" s="6"/>
      <c r="P96" s="6"/>
      <c r="Q96" s="6"/>
      <c r="R96" s="722" t="s">
        <v>30</v>
      </c>
      <c r="S96" s="722"/>
      <c r="T96" s="722"/>
      <c r="U96" s="722"/>
      <c r="V96" s="722"/>
      <c r="W96" s="722"/>
      <c r="X96" s="722"/>
      <c r="Y96" s="28">
        <f>R95+S95+T95</f>
        <v>53.051643192488264</v>
      </c>
      <c r="Z96" s="6"/>
      <c r="AA96" s="6"/>
      <c r="AB96" s="6"/>
    </row>
    <row r="97" spans="1:28" ht="24" x14ac:dyDescent="0.2">
      <c r="A97" s="9"/>
      <c r="B97" s="6" t="s">
        <v>230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 t="s">
        <v>272</v>
      </c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24" x14ac:dyDescent="0.2">
      <c r="A98" s="9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24" x14ac:dyDescent="0.2">
      <c r="A99" s="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112"/>
      <c r="O99" s="112"/>
      <c r="P99" s="112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24" x14ac:dyDescent="0.2">
      <c r="A100" s="9"/>
      <c r="B100" s="706" t="s">
        <v>212</v>
      </c>
      <c r="C100" s="706"/>
      <c r="D100" s="706"/>
      <c r="E100" s="706"/>
      <c r="F100" s="706"/>
      <c r="G100" s="706"/>
      <c r="H100" s="706"/>
      <c r="I100" s="706"/>
      <c r="J100" s="706"/>
      <c r="K100" s="706"/>
      <c r="L100" s="706"/>
      <c r="M100" s="706"/>
      <c r="N100" s="104"/>
      <c r="O100" s="167"/>
      <c r="P100" s="167"/>
      <c r="Q100" s="706" t="s">
        <v>212</v>
      </c>
      <c r="R100" s="706"/>
      <c r="S100" s="706"/>
      <c r="T100" s="706"/>
      <c r="U100" s="706"/>
      <c r="V100" s="706"/>
      <c r="W100" s="706"/>
      <c r="X100" s="706"/>
      <c r="Y100" s="706"/>
      <c r="Z100" s="706"/>
      <c r="AA100" s="706"/>
      <c r="AB100" s="706"/>
    </row>
    <row r="101" spans="1:28" ht="24.75" thickBot="1" x14ac:dyDescent="0.25">
      <c r="A101" s="9"/>
      <c r="B101" s="712" t="s">
        <v>211</v>
      </c>
      <c r="C101" s="712"/>
      <c r="D101" s="712"/>
      <c r="E101" s="712"/>
      <c r="F101" s="712"/>
      <c r="G101" s="712"/>
      <c r="H101" s="712"/>
      <c r="I101" s="712"/>
      <c r="J101" s="712"/>
      <c r="K101" s="712"/>
      <c r="L101" s="712"/>
      <c r="M101" s="712"/>
      <c r="N101" s="104"/>
      <c r="O101" s="167"/>
      <c r="P101" s="167"/>
      <c r="Q101" s="705" t="s">
        <v>229</v>
      </c>
      <c r="R101" s="705"/>
      <c r="S101" s="705"/>
      <c r="T101" s="705"/>
      <c r="U101" s="705"/>
      <c r="V101" s="705"/>
      <c r="W101" s="705"/>
      <c r="X101" s="705"/>
      <c r="Y101" s="705"/>
      <c r="Z101" s="705"/>
      <c r="AA101" s="705"/>
      <c r="AB101" s="705"/>
    </row>
    <row r="102" spans="1:28" ht="24" x14ac:dyDescent="0.2">
      <c r="A102" s="9"/>
      <c r="B102" s="707" t="s">
        <v>1</v>
      </c>
      <c r="C102" s="709" t="s">
        <v>2</v>
      </c>
      <c r="D102" s="710"/>
      <c r="E102" s="710"/>
      <c r="F102" s="710"/>
      <c r="G102" s="710"/>
      <c r="H102" s="710"/>
      <c r="I102" s="710"/>
      <c r="J102" s="710"/>
      <c r="K102" s="710"/>
      <c r="L102" s="710"/>
      <c r="M102" s="10"/>
      <c r="N102" s="11"/>
      <c r="O102" s="11"/>
      <c r="P102" s="11"/>
      <c r="Q102" s="713" t="s">
        <v>1</v>
      </c>
      <c r="R102" s="713" t="s">
        <v>2</v>
      </c>
      <c r="S102" s="713"/>
      <c r="T102" s="713"/>
      <c r="U102" s="713"/>
      <c r="V102" s="713"/>
      <c r="W102" s="713"/>
      <c r="X102" s="713"/>
      <c r="Y102" s="713"/>
      <c r="Z102" s="713"/>
      <c r="AA102" s="713"/>
      <c r="AB102" s="2"/>
    </row>
    <row r="103" spans="1:28" ht="24.75" thickBot="1" x14ac:dyDescent="0.25">
      <c r="A103" s="9"/>
      <c r="B103" s="708"/>
      <c r="C103" s="12">
        <v>4</v>
      </c>
      <c r="D103" s="12">
        <v>3.5</v>
      </c>
      <c r="E103" s="12">
        <v>3</v>
      </c>
      <c r="F103" s="12">
        <v>2.5</v>
      </c>
      <c r="G103" s="12">
        <v>2</v>
      </c>
      <c r="H103" s="12">
        <v>1.5</v>
      </c>
      <c r="I103" s="12">
        <v>1</v>
      </c>
      <c r="J103" s="12">
        <v>0</v>
      </c>
      <c r="K103" s="12" t="s">
        <v>3</v>
      </c>
      <c r="L103" s="12" t="s">
        <v>4</v>
      </c>
      <c r="M103" s="13" t="s">
        <v>5</v>
      </c>
      <c r="N103" s="104"/>
      <c r="O103" s="167"/>
      <c r="P103" s="167"/>
      <c r="Q103" s="713"/>
      <c r="R103" s="16">
        <v>4</v>
      </c>
      <c r="S103" s="16">
        <v>3.5</v>
      </c>
      <c r="T103" s="16">
        <v>3</v>
      </c>
      <c r="U103" s="16">
        <v>2.5</v>
      </c>
      <c r="V103" s="16">
        <v>2</v>
      </c>
      <c r="W103" s="16">
        <v>1.5</v>
      </c>
      <c r="X103" s="16">
        <v>1</v>
      </c>
      <c r="Y103" s="16">
        <v>0</v>
      </c>
      <c r="Z103" s="16" t="s">
        <v>3</v>
      </c>
      <c r="AA103" s="16" t="s">
        <v>4</v>
      </c>
      <c r="AB103" s="16" t="s">
        <v>5</v>
      </c>
    </row>
    <row r="104" spans="1:28" ht="24" x14ac:dyDescent="0.55000000000000004">
      <c r="A104" s="9"/>
      <c r="B104" s="14" t="s">
        <v>60</v>
      </c>
      <c r="C104" s="15">
        <v>9</v>
      </c>
      <c r="D104" s="15">
        <v>7</v>
      </c>
      <c r="E104" s="15">
        <v>19</v>
      </c>
      <c r="F104" s="15">
        <v>10</v>
      </c>
      <c r="G104" s="15">
        <v>8</v>
      </c>
      <c r="H104" s="15">
        <v>5</v>
      </c>
      <c r="I104" s="15">
        <v>1</v>
      </c>
      <c r="J104" s="15"/>
      <c r="K104" s="15"/>
      <c r="L104" s="15"/>
      <c r="M104" s="15">
        <f t="shared" ref="M104:M114" si="16">SUM(C104:L104)</f>
        <v>59</v>
      </c>
      <c r="N104" s="104"/>
      <c r="O104" s="167"/>
      <c r="P104" s="167"/>
      <c r="Q104" s="16" t="s">
        <v>61</v>
      </c>
      <c r="R104" s="114">
        <v>10</v>
      </c>
      <c r="S104" s="92">
        <v>1</v>
      </c>
      <c r="T104" s="92">
        <v>8</v>
      </c>
      <c r="U104" s="92">
        <v>14</v>
      </c>
      <c r="V104" s="92">
        <v>16</v>
      </c>
      <c r="W104" s="92">
        <v>5</v>
      </c>
      <c r="X104" s="92">
        <v>4</v>
      </c>
      <c r="Y104" s="92">
        <v>0</v>
      </c>
      <c r="Z104" s="16"/>
      <c r="AA104" s="16"/>
      <c r="AB104" s="16">
        <f t="shared" ref="AB104:AB113" si="17">SUM(R104:AA104)</f>
        <v>58</v>
      </c>
    </row>
    <row r="105" spans="1:28" ht="24" x14ac:dyDescent="0.55000000000000004">
      <c r="A105" s="9"/>
      <c r="B105" s="14" t="s">
        <v>62</v>
      </c>
      <c r="C105" s="15">
        <v>2</v>
      </c>
      <c r="D105" s="15">
        <v>4</v>
      </c>
      <c r="E105" s="15">
        <v>5</v>
      </c>
      <c r="F105" s="15">
        <v>6</v>
      </c>
      <c r="G105" s="15">
        <v>15</v>
      </c>
      <c r="H105" s="15">
        <v>7</v>
      </c>
      <c r="I105" s="15">
        <v>20</v>
      </c>
      <c r="J105" s="15">
        <v>16</v>
      </c>
      <c r="K105" s="16"/>
      <c r="L105" s="16"/>
      <c r="M105" s="16">
        <f t="shared" si="16"/>
        <v>75</v>
      </c>
      <c r="N105" s="104"/>
      <c r="O105" s="167"/>
      <c r="P105" s="167"/>
      <c r="Q105" s="16" t="s">
        <v>64</v>
      </c>
      <c r="R105" s="92">
        <v>1</v>
      </c>
      <c r="S105" s="92">
        <v>0</v>
      </c>
      <c r="T105" s="92">
        <v>1</v>
      </c>
      <c r="U105" s="92">
        <v>10</v>
      </c>
      <c r="V105" s="92">
        <v>18</v>
      </c>
      <c r="W105" s="92">
        <v>5</v>
      </c>
      <c r="X105" s="92">
        <v>14</v>
      </c>
      <c r="Y105" s="92">
        <v>27</v>
      </c>
      <c r="Z105" s="16"/>
      <c r="AA105" s="16"/>
      <c r="AB105" s="16">
        <f t="shared" si="17"/>
        <v>76</v>
      </c>
    </row>
    <row r="106" spans="1:28" ht="24" x14ac:dyDescent="0.55000000000000004">
      <c r="A106" s="9"/>
      <c r="B106" s="14" t="s">
        <v>63</v>
      </c>
      <c r="C106" s="15">
        <v>2</v>
      </c>
      <c r="D106" s="15">
        <v>4</v>
      </c>
      <c r="E106" s="15">
        <v>5</v>
      </c>
      <c r="F106" s="15">
        <v>7</v>
      </c>
      <c r="G106" s="15">
        <v>14</v>
      </c>
      <c r="H106" s="15">
        <v>6</v>
      </c>
      <c r="I106" s="15">
        <v>19</v>
      </c>
      <c r="J106" s="15">
        <v>18</v>
      </c>
      <c r="K106" s="15"/>
      <c r="L106" s="15"/>
      <c r="M106" s="16">
        <f t="shared" si="16"/>
        <v>75</v>
      </c>
      <c r="N106" s="104"/>
      <c r="O106" s="167"/>
      <c r="P106" s="167"/>
      <c r="Q106" s="16" t="s">
        <v>257</v>
      </c>
      <c r="R106" s="92">
        <v>0</v>
      </c>
      <c r="S106" s="92">
        <v>0</v>
      </c>
      <c r="T106" s="92">
        <v>0</v>
      </c>
      <c r="U106" s="92">
        <v>0</v>
      </c>
      <c r="V106" s="92">
        <v>0</v>
      </c>
      <c r="W106" s="92">
        <v>23</v>
      </c>
      <c r="X106" s="92">
        <v>3</v>
      </c>
      <c r="Y106" s="92">
        <v>0</v>
      </c>
      <c r="Z106" s="16"/>
      <c r="AA106" s="16"/>
      <c r="AB106" s="16">
        <f t="shared" si="17"/>
        <v>26</v>
      </c>
    </row>
    <row r="107" spans="1:28" ht="24" x14ac:dyDescent="0.55000000000000004">
      <c r="A107" s="9"/>
      <c r="B107" s="14" t="s">
        <v>65</v>
      </c>
      <c r="C107" s="15">
        <v>5</v>
      </c>
      <c r="D107" s="15">
        <v>1</v>
      </c>
      <c r="E107" s="15">
        <v>24</v>
      </c>
      <c r="F107" s="15">
        <v>22</v>
      </c>
      <c r="G107" s="15">
        <v>18</v>
      </c>
      <c r="H107" s="15">
        <v>14</v>
      </c>
      <c r="I107" s="15">
        <v>1</v>
      </c>
      <c r="J107" s="15">
        <v>12</v>
      </c>
      <c r="K107" s="15"/>
      <c r="L107" s="15"/>
      <c r="M107" s="16">
        <f t="shared" si="16"/>
        <v>97</v>
      </c>
      <c r="N107" s="104"/>
      <c r="O107" s="167"/>
      <c r="P107" s="167"/>
      <c r="Q107" s="16" t="s">
        <v>67</v>
      </c>
      <c r="R107" s="92">
        <v>7</v>
      </c>
      <c r="S107" s="92">
        <v>5</v>
      </c>
      <c r="T107" s="92">
        <v>13</v>
      </c>
      <c r="U107" s="92">
        <v>23</v>
      </c>
      <c r="V107" s="92">
        <v>27</v>
      </c>
      <c r="W107" s="92">
        <v>8</v>
      </c>
      <c r="X107" s="92">
        <v>13</v>
      </c>
      <c r="Y107" s="92">
        <v>0</v>
      </c>
      <c r="Z107" s="16"/>
      <c r="AA107" s="16"/>
      <c r="AB107" s="16">
        <f t="shared" si="17"/>
        <v>96</v>
      </c>
    </row>
    <row r="108" spans="1:28" ht="24" x14ac:dyDescent="0.55000000000000004">
      <c r="A108" s="9"/>
      <c r="B108" s="14" t="s">
        <v>221</v>
      </c>
      <c r="C108" s="15">
        <v>7</v>
      </c>
      <c r="D108" s="15">
        <v>2</v>
      </c>
      <c r="E108" s="15"/>
      <c r="F108" s="15">
        <v>16</v>
      </c>
      <c r="G108" s="15"/>
      <c r="H108" s="15"/>
      <c r="I108" s="15"/>
      <c r="J108" s="15"/>
      <c r="K108" s="15"/>
      <c r="L108" s="15"/>
      <c r="M108" s="16">
        <f t="shared" si="16"/>
        <v>25</v>
      </c>
      <c r="N108" s="104"/>
      <c r="O108" s="167"/>
      <c r="P108" s="167"/>
      <c r="Q108" s="16" t="s">
        <v>258</v>
      </c>
      <c r="R108" s="92">
        <v>6</v>
      </c>
      <c r="S108" s="92">
        <v>0</v>
      </c>
      <c r="T108" s="92">
        <v>0</v>
      </c>
      <c r="U108" s="92">
        <v>0</v>
      </c>
      <c r="V108" s="92">
        <v>7</v>
      </c>
      <c r="W108" s="92">
        <v>4</v>
      </c>
      <c r="X108" s="92">
        <v>2</v>
      </c>
      <c r="Y108" s="92">
        <v>6</v>
      </c>
      <c r="Z108" s="16"/>
      <c r="AA108" s="16"/>
      <c r="AB108" s="16">
        <f t="shared" si="17"/>
        <v>25</v>
      </c>
    </row>
    <row r="109" spans="1:28" ht="24" x14ac:dyDescent="0.55000000000000004">
      <c r="A109" s="9"/>
      <c r="B109" s="2" t="s">
        <v>66</v>
      </c>
      <c r="C109" s="15">
        <v>6</v>
      </c>
      <c r="D109" s="15">
        <v>7</v>
      </c>
      <c r="E109" s="15">
        <v>6</v>
      </c>
      <c r="F109" s="15">
        <v>7</v>
      </c>
      <c r="G109" s="15"/>
      <c r="H109" s="15"/>
      <c r="I109" s="15"/>
      <c r="J109" s="15"/>
      <c r="K109" s="15"/>
      <c r="L109" s="15"/>
      <c r="M109" s="16">
        <f t="shared" si="16"/>
        <v>26</v>
      </c>
      <c r="N109" s="104"/>
      <c r="O109" s="167"/>
      <c r="P109" s="167"/>
      <c r="Q109" s="16" t="s">
        <v>70</v>
      </c>
      <c r="R109" s="92">
        <v>7</v>
      </c>
      <c r="S109" s="92">
        <v>3</v>
      </c>
      <c r="T109" s="92">
        <v>7</v>
      </c>
      <c r="U109" s="92">
        <v>8</v>
      </c>
      <c r="V109" s="92">
        <v>4</v>
      </c>
      <c r="W109" s="92">
        <v>7</v>
      </c>
      <c r="X109" s="92">
        <v>10</v>
      </c>
      <c r="Y109" s="92">
        <v>3</v>
      </c>
      <c r="Z109" s="16"/>
      <c r="AA109" s="16"/>
      <c r="AB109" s="16">
        <f t="shared" si="17"/>
        <v>49</v>
      </c>
    </row>
    <row r="110" spans="1:28" ht="24" x14ac:dyDescent="0.55000000000000004">
      <c r="A110" s="9"/>
      <c r="B110" s="14" t="s">
        <v>68</v>
      </c>
      <c r="C110" s="15">
        <v>9</v>
      </c>
      <c r="D110" s="15">
        <v>10</v>
      </c>
      <c r="E110" s="15">
        <v>18</v>
      </c>
      <c r="F110" s="15">
        <v>7</v>
      </c>
      <c r="G110" s="15">
        <v>3</v>
      </c>
      <c r="H110" s="15">
        <v>2</v>
      </c>
      <c r="I110" s="15"/>
      <c r="J110" s="15">
        <v>1</v>
      </c>
      <c r="K110" s="15"/>
      <c r="L110" s="15">
        <v>3</v>
      </c>
      <c r="M110" s="16">
        <f t="shared" si="16"/>
        <v>53</v>
      </c>
      <c r="N110" s="104"/>
      <c r="O110" s="167"/>
      <c r="P110" s="167"/>
      <c r="Q110" s="16" t="s">
        <v>72</v>
      </c>
      <c r="R110" s="92">
        <v>5</v>
      </c>
      <c r="S110" s="92">
        <v>5</v>
      </c>
      <c r="T110" s="92">
        <v>4</v>
      </c>
      <c r="U110" s="92">
        <v>7</v>
      </c>
      <c r="V110" s="92">
        <v>5</v>
      </c>
      <c r="W110" s="92">
        <v>0</v>
      </c>
      <c r="X110" s="92">
        <v>0</v>
      </c>
      <c r="Y110" s="92">
        <v>0</v>
      </c>
      <c r="Z110" s="16"/>
      <c r="AA110" s="16"/>
      <c r="AB110" s="16">
        <f t="shared" si="17"/>
        <v>26</v>
      </c>
    </row>
    <row r="111" spans="1:28" ht="24" x14ac:dyDescent="0.55000000000000004">
      <c r="A111" s="9"/>
      <c r="B111" s="14" t="s">
        <v>69</v>
      </c>
      <c r="C111" s="15">
        <v>16</v>
      </c>
      <c r="D111" s="15">
        <v>7</v>
      </c>
      <c r="E111" s="15">
        <v>4</v>
      </c>
      <c r="F111" s="15"/>
      <c r="G111" s="15"/>
      <c r="H111" s="15"/>
      <c r="I111" s="15"/>
      <c r="J111" s="15"/>
      <c r="K111" s="15"/>
      <c r="L111" s="15"/>
      <c r="M111" s="16">
        <f t="shared" si="16"/>
        <v>27</v>
      </c>
      <c r="N111" s="104"/>
      <c r="O111" s="167"/>
      <c r="P111" s="167"/>
      <c r="Q111" s="16" t="s">
        <v>74</v>
      </c>
      <c r="R111" s="92">
        <v>5</v>
      </c>
      <c r="S111" s="92">
        <v>2</v>
      </c>
      <c r="T111" s="92">
        <v>3</v>
      </c>
      <c r="U111" s="92">
        <v>7</v>
      </c>
      <c r="V111" s="92">
        <v>7</v>
      </c>
      <c r="W111" s="92">
        <v>12</v>
      </c>
      <c r="X111" s="92">
        <v>25</v>
      </c>
      <c r="Y111" s="92">
        <v>2</v>
      </c>
      <c r="Z111" s="16"/>
      <c r="AA111" s="16"/>
      <c r="AB111" s="16">
        <f t="shared" si="17"/>
        <v>63</v>
      </c>
    </row>
    <row r="112" spans="1:28" ht="24" x14ac:dyDescent="0.55000000000000004">
      <c r="A112" s="9"/>
      <c r="B112" s="14" t="s">
        <v>71</v>
      </c>
      <c r="C112" s="16"/>
      <c r="D112" s="16">
        <v>2</v>
      </c>
      <c r="E112" s="16">
        <v>2</v>
      </c>
      <c r="F112" s="16">
        <v>9</v>
      </c>
      <c r="G112" s="16">
        <v>18</v>
      </c>
      <c r="H112" s="16">
        <v>21</v>
      </c>
      <c r="I112" s="16">
        <v>6</v>
      </c>
      <c r="J112" s="16">
        <v>1</v>
      </c>
      <c r="K112" s="16">
        <v>5</v>
      </c>
      <c r="L112" s="16"/>
      <c r="M112" s="16">
        <f t="shared" si="16"/>
        <v>64</v>
      </c>
      <c r="N112" s="104"/>
      <c r="O112" s="167"/>
      <c r="P112" s="167"/>
      <c r="Q112" s="16" t="s">
        <v>76</v>
      </c>
      <c r="R112" s="92">
        <v>3</v>
      </c>
      <c r="S112" s="92">
        <v>13</v>
      </c>
      <c r="T112" s="92">
        <v>3</v>
      </c>
      <c r="U112" s="92">
        <v>7</v>
      </c>
      <c r="V112" s="92">
        <v>0</v>
      </c>
      <c r="W112" s="92">
        <v>0</v>
      </c>
      <c r="X112" s="92">
        <v>0</v>
      </c>
      <c r="Y112" s="92">
        <v>0</v>
      </c>
      <c r="Z112" s="16"/>
      <c r="AA112" s="16"/>
      <c r="AB112" s="16">
        <f t="shared" si="17"/>
        <v>26</v>
      </c>
    </row>
    <row r="113" spans="1:28" ht="24" x14ac:dyDescent="0.55000000000000004">
      <c r="A113" s="9"/>
      <c r="B113" s="14" t="s">
        <v>73</v>
      </c>
      <c r="C113" s="16">
        <v>1</v>
      </c>
      <c r="D113" s="16">
        <v>1</v>
      </c>
      <c r="E113" s="16">
        <v>1</v>
      </c>
      <c r="F113" s="16">
        <v>3</v>
      </c>
      <c r="G113" s="16">
        <v>14</v>
      </c>
      <c r="H113" s="16">
        <v>6</v>
      </c>
      <c r="I113" s="16">
        <v>1</v>
      </c>
      <c r="J113" s="16"/>
      <c r="K113" s="16"/>
      <c r="L113" s="16"/>
      <c r="M113" s="16">
        <f t="shared" si="16"/>
        <v>27</v>
      </c>
      <c r="N113" s="104"/>
      <c r="O113" s="167"/>
      <c r="P113" s="167"/>
      <c r="Q113" s="16" t="s">
        <v>77</v>
      </c>
      <c r="R113" s="92">
        <v>8</v>
      </c>
      <c r="S113" s="92">
        <v>2</v>
      </c>
      <c r="T113" s="92">
        <v>14</v>
      </c>
      <c r="U113" s="92">
        <v>7</v>
      </c>
      <c r="V113" s="92">
        <v>2</v>
      </c>
      <c r="W113" s="92">
        <v>0</v>
      </c>
      <c r="X113" s="92">
        <v>1</v>
      </c>
      <c r="Y113" s="92">
        <v>0</v>
      </c>
      <c r="Z113" s="16"/>
      <c r="AA113" s="16"/>
      <c r="AB113" s="16">
        <f t="shared" si="17"/>
        <v>34</v>
      </c>
    </row>
    <row r="114" spans="1:28" ht="24" x14ac:dyDescent="0.2">
      <c r="A114" s="9"/>
      <c r="B114" s="2" t="s">
        <v>75</v>
      </c>
      <c r="C114" s="16">
        <v>2</v>
      </c>
      <c r="D114" s="16">
        <v>3</v>
      </c>
      <c r="E114" s="16">
        <v>9</v>
      </c>
      <c r="F114" s="16">
        <v>6</v>
      </c>
      <c r="G114" s="16">
        <v>10</v>
      </c>
      <c r="H114" s="16">
        <v>3</v>
      </c>
      <c r="I114" s="16">
        <v>1</v>
      </c>
      <c r="J114" s="16"/>
      <c r="K114" s="16"/>
      <c r="L114" s="16"/>
      <c r="M114" s="16">
        <f t="shared" si="16"/>
        <v>34</v>
      </c>
      <c r="N114" s="104"/>
      <c r="O114" s="167"/>
      <c r="P114" s="167"/>
      <c r="Q114" s="2" t="s">
        <v>5</v>
      </c>
      <c r="R114" s="16">
        <f t="shared" ref="R114:Y114" si="18">SUM(R104:R113)</f>
        <v>52</v>
      </c>
      <c r="S114" s="16">
        <f t="shared" si="18"/>
        <v>31</v>
      </c>
      <c r="T114" s="16">
        <f t="shared" si="18"/>
        <v>53</v>
      </c>
      <c r="U114" s="16">
        <f t="shared" si="18"/>
        <v>83</v>
      </c>
      <c r="V114" s="16">
        <f t="shared" si="18"/>
        <v>86</v>
      </c>
      <c r="W114" s="16">
        <f t="shared" si="18"/>
        <v>64</v>
      </c>
      <c r="X114" s="16">
        <f t="shared" si="18"/>
        <v>72</v>
      </c>
      <c r="Y114" s="16">
        <f t="shared" si="18"/>
        <v>38</v>
      </c>
      <c r="Z114" s="16"/>
      <c r="AA114" s="16"/>
      <c r="AB114" s="16">
        <f>SUM(AB104:AB113)</f>
        <v>479</v>
      </c>
    </row>
    <row r="115" spans="1:28" ht="24" x14ac:dyDescent="0.2">
      <c r="A115" s="9"/>
      <c r="B115" s="2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04"/>
      <c r="O115" s="167"/>
      <c r="P115" s="167"/>
      <c r="Q115" s="16"/>
      <c r="R115" s="17">
        <f>R114*R103</f>
        <v>208</v>
      </c>
      <c r="S115" s="17">
        <f t="shared" ref="S115:Y115" si="19">S114*S103</f>
        <v>108.5</v>
      </c>
      <c r="T115" s="17">
        <f t="shared" si="19"/>
        <v>159</v>
      </c>
      <c r="U115" s="17">
        <f t="shared" si="19"/>
        <v>207.5</v>
      </c>
      <c r="V115" s="17">
        <f t="shared" si="19"/>
        <v>172</v>
      </c>
      <c r="W115" s="17">
        <f t="shared" si="19"/>
        <v>96</v>
      </c>
      <c r="X115" s="17">
        <f t="shared" si="19"/>
        <v>72</v>
      </c>
      <c r="Y115" s="17">
        <f t="shared" si="19"/>
        <v>0</v>
      </c>
      <c r="Z115" s="17"/>
      <c r="AA115" s="17"/>
      <c r="AB115" s="24">
        <f>SUM(R115:AA115)</f>
        <v>1023</v>
      </c>
    </row>
    <row r="116" spans="1:28" ht="24" x14ac:dyDescent="0.2">
      <c r="A116" s="9"/>
      <c r="B116" s="2" t="s">
        <v>5</v>
      </c>
      <c r="C116" s="16">
        <f t="shared" ref="C116:L116" si="20">SUM(C104:C115)</f>
        <v>59</v>
      </c>
      <c r="D116" s="16">
        <f t="shared" si="20"/>
        <v>48</v>
      </c>
      <c r="E116" s="16">
        <f t="shared" si="20"/>
        <v>93</v>
      </c>
      <c r="F116" s="16">
        <f t="shared" si="20"/>
        <v>93</v>
      </c>
      <c r="G116" s="16">
        <f t="shared" si="20"/>
        <v>100</v>
      </c>
      <c r="H116" s="16">
        <f t="shared" si="20"/>
        <v>64</v>
      </c>
      <c r="I116" s="16">
        <f t="shared" si="20"/>
        <v>49</v>
      </c>
      <c r="J116" s="16">
        <f t="shared" si="20"/>
        <v>48</v>
      </c>
      <c r="K116" s="16">
        <f t="shared" si="20"/>
        <v>5</v>
      </c>
      <c r="L116" s="16">
        <f t="shared" si="20"/>
        <v>3</v>
      </c>
      <c r="M116" s="16">
        <f>SUM(C116:L116)</f>
        <v>562</v>
      </c>
      <c r="N116" s="104"/>
      <c r="O116" s="167"/>
      <c r="P116" s="167"/>
      <c r="Q116" s="16" t="s">
        <v>27</v>
      </c>
      <c r="R116" s="26">
        <f>AB115/AB114</f>
        <v>2.1356993736951981</v>
      </c>
      <c r="S116" s="26"/>
      <c r="T116" s="26"/>
      <c r="U116" s="26"/>
      <c r="V116" s="26"/>
      <c r="W116" s="26"/>
      <c r="X116" s="26"/>
      <c r="Y116" s="26"/>
      <c r="Z116" s="26"/>
      <c r="AA116" s="26"/>
      <c r="AB116" s="17"/>
    </row>
    <row r="117" spans="1:28" ht="24" x14ac:dyDescent="0.2">
      <c r="A117" s="9"/>
      <c r="B117" s="2"/>
      <c r="C117" s="18">
        <f t="shared" ref="C117:J117" si="21">C116*C103</f>
        <v>236</v>
      </c>
      <c r="D117" s="18">
        <f t="shared" si="21"/>
        <v>168</v>
      </c>
      <c r="E117" s="18">
        <f t="shared" si="21"/>
        <v>279</v>
      </c>
      <c r="F117" s="18">
        <f t="shared" si="21"/>
        <v>232.5</v>
      </c>
      <c r="G117" s="18">
        <f t="shared" si="21"/>
        <v>200</v>
      </c>
      <c r="H117" s="18">
        <f t="shared" si="21"/>
        <v>96</v>
      </c>
      <c r="I117" s="18">
        <f t="shared" si="21"/>
        <v>49</v>
      </c>
      <c r="J117" s="18">
        <f t="shared" si="21"/>
        <v>0</v>
      </c>
      <c r="K117" s="18"/>
      <c r="L117" s="18"/>
      <c r="M117" s="20">
        <f>SUM(C117:L117)</f>
        <v>1260.5</v>
      </c>
      <c r="N117" s="104"/>
      <c r="O117" s="167"/>
      <c r="P117" s="167"/>
      <c r="Q117" s="17" t="s">
        <v>28</v>
      </c>
      <c r="R117" s="26">
        <f>(R114*100)/AB114</f>
        <v>10.855949895615867</v>
      </c>
      <c r="S117" s="26">
        <f>(S114*100)/AB114</f>
        <v>6.4718162839248432</v>
      </c>
      <c r="T117" s="26">
        <f>(T114*100)/AB114</f>
        <v>11.064718162839249</v>
      </c>
      <c r="U117" s="26">
        <f>(U114*100)/AB114</f>
        <v>17.32776617954071</v>
      </c>
      <c r="V117" s="26">
        <f>(V114*100)/AB114</f>
        <v>17.954070981210855</v>
      </c>
      <c r="W117" s="26">
        <f>(W114*100)/AB114</f>
        <v>13.361169102296451</v>
      </c>
      <c r="X117" s="26">
        <f>(X114*100)/AB114</f>
        <v>15.031315240083508</v>
      </c>
      <c r="Y117" s="26">
        <f>(Y114*100)/AB114</f>
        <v>7.9331941544885174</v>
      </c>
      <c r="Z117" s="26"/>
      <c r="AA117" s="26"/>
      <c r="AB117" s="17">
        <f>SUM(R117:AA117)</f>
        <v>100</v>
      </c>
    </row>
    <row r="118" spans="1:28" ht="24" x14ac:dyDescent="0.2">
      <c r="A118" s="9"/>
      <c r="B118" s="2" t="s">
        <v>26</v>
      </c>
      <c r="C118" s="719">
        <f>M117/M116</f>
        <v>2.2428825622775799</v>
      </c>
      <c r="D118" s="720"/>
      <c r="E118" s="720"/>
      <c r="F118" s="720"/>
      <c r="G118" s="720"/>
      <c r="H118" s="720"/>
      <c r="I118" s="720"/>
      <c r="J118" s="720"/>
      <c r="K118" s="720"/>
      <c r="L118" s="720"/>
      <c r="M118" s="721"/>
      <c r="N118" s="99"/>
      <c r="O118" s="168"/>
      <c r="P118" s="168"/>
      <c r="Q118" s="10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24" x14ac:dyDescent="0.2">
      <c r="A119" s="9"/>
      <c r="B119" s="2" t="s">
        <v>28</v>
      </c>
      <c r="C119" s="26">
        <f>(C116*100)/M116</f>
        <v>10.498220640569395</v>
      </c>
      <c r="D119" s="26">
        <f>(D116*100)/M116</f>
        <v>8.5409252669039137</v>
      </c>
      <c r="E119" s="26">
        <f>(E116*100)/M116</f>
        <v>16.548042704626333</v>
      </c>
      <c r="F119" s="26">
        <f>(F116*100)/M116</f>
        <v>16.548042704626333</v>
      </c>
      <c r="G119" s="26">
        <f>(G116*100)/M116</f>
        <v>17.793594306049823</v>
      </c>
      <c r="H119" s="26">
        <f>(H116*100)/M116</f>
        <v>11.387900355871887</v>
      </c>
      <c r="I119" s="26">
        <f>(I116*100)/M116</f>
        <v>8.7188612099644125</v>
      </c>
      <c r="J119" s="26">
        <f>(J116*100)/M116</f>
        <v>8.5409252669039137</v>
      </c>
      <c r="K119" s="26">
        <f>(K116*100)/M116</f>
        <v>0.88967971530249113</v>
      </c>
      <c r="L119" s="26">
        <f>(L116*100)/M116</f>
        <v>0.53380782918149461</v>
      </c>
      <c r="M119" s="26">
        <f>SUM(C119:L119)</f>
        <v>100</v>
      </c>
      <c r="N119" s="99"/>
      <c r="O119" s="168"/>
      <c r="P119" s="168"/>
      <c r="Q119" s="99"/>
      <c r="R119" s="11"/>
      <c r="S119" s="11"/>
      <c r="T119" s="11"/>
      <c r="U119" s="5"/>
      <c r="V119" s="5"/>
      <c r="W119" s="5"/>
      <c r="X119" s="5"/>
      <c r="Y119" s="5"/>
      <c r="Z119" s="5"/>
      <c r="AA119" s="5"/>
      <c r="AB119" s="5"/>
    </row>
    <row r="120" spans="1:28" ht="24" x14ac:dyDescent="0.2">
      <c r="A120" s="9"/>
      <c r="B120" s="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25" t="s">
        <v>30</v>
      </c>
      <c r="R120" s="25"/>
      <c r="S120" s="25"/>
      <c r="T120" s="25"/>
      <c r="U120" s="5"/>
      <c r="V120" s="4"/>
      <c r="W120" s="4">
        <f>R117+S117+T117</f>
        <v>28.392484342379959</v>
      </c>
      <c r="X120" s="5"/>
      <c r="Y120" s="5"/>
      <c r="Z120" s="5"/>
      <c r="AA120" s="5"/>
      <c r="AB120" s="5"/>
    </row>
    <row r="121" spans="1:28" ht="24" x14ac:dyDescent="0.2">
      <c r="A121" s="9"/>
      <c r="B121" s="4" t="s">
        <v>78</v>
      </c>
      <c r="C121" s="5"/>
      <c r="D121" s="5"/>
      <c r="E121" s="5"/>
      <c r="F121" s="5"/>
      <c r="G121" s="5"/>
      <c r="H121" s="4">
        <f>C119+D119+E119</f>
        <v>35.587188612099638</v>
      </c>
      <c r="I121" s="4"/>
      <c r="J121" s="5"/>
      <c r="K121" s="5"/>
      <c r="L121" s="5"/>
      <c r="M121" s="5"/>
      <c r="N121" s="5"/>
      <c r="O121" s="5"/>
      <c r="P121" s="5"/>
      <c r="Q121" s="6" t="s">
        <v>272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24" x14ac:dyDescent="0.2">
      <c r="A122" s="9"/>
      <c r="B122" s="105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66"/>
      <c r="P122" s="166"/>
      <c r="Q122" s="100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24" x14ac:dyDescent="0.2">
      <c r="A123" s="9"/>
      <c r="B123" s="6" t="s">
        <v>230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66"/>
      <c r="P123" s="166"/>
      <c r="Q123" s="100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24" x14ac:dyDescent="0.2">
      <c r="A124" s="9"/>
      <c r="B124" s="6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66"/>
      <c r="P124" s="166"/>
      <c r="Q124" s="100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24" x14ac:dyDescent="0.2">
      <c r="A125" s="9"/>
      <c r="B125" s="6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66"/>
      <c r="P125" s="166"/>
      <c r="Q125" s="100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24" x14ac:dyDescent="0.2">
      <c r="A126" s="9"/>
      <c r="B126" s="6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66"/>
      <c r="P126" s="166"/>
      <c r="Q126" s="100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s="1" customFormat="1" ht="24" x14ac:dyDescent="0.2">
      <c r="A127" s="9"/>
      <c r="B127" s="6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66"/>
      <c r="P127" s="166"/>
      <c r="Q127" s="100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s="1" customFormat="1" ht="24" x14ac:dyDescent="0.2">
      <c r="A128" s="9"/>
      <c r="B128" s="6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66"/>
      <c r="P128" s="166"/>
      <c r="Q128" s="100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24" x14ac:dyDescent="0.2">
      <c r="A129" s="9"/>
      <c r="B129" s="6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66"/>
      <c r="P129" s="166"/>
      <c r="Q129" s="100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24" x14ac:dyDescent="0.2">
      <c r="A130" s="9"/>
      <c r="B130" s="6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66"/>
      <c r="P130" s="166"/>
      <c r="Q130" s="100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24" x14ac:dyDescent="0.2">
      <c r="A131" s="9"/>
      <c r="B131" s="6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66"/>
      <c r="P131" s="166"/>
      <c r="Q131" s="100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24" x14ac:dyDescent="0.2">
      <c r="A132" s="9"/>
      <c r="B132" s="706" t="s">
        <v>213</v>
      </c>
      <c r="C132" s="706"/>
      <c r="D132" s="706"/>
      <c r="E132" s="706"/>
      <c r="F132" s="706"/>
      <c r="G132" s="706"/>
      <c r="H132" s="706"/>
      <c r="I132" s="706"/>
      <c r="J132" s="706"/>
      <c r="K132" s="706"/>
      <c r="L132" s="706"/>
      <c r="M132" s="706"/>
      <c r="N132" s="100"/>
      <c r="O132" s="166"/>
      <c r="P132" s="166"/>
      <c r="Q132" s="706" t="s">
        <v>213</v>
      </c>
      <c r="R132" s="706"/>
      <c r="S132" s="706"/>
      <c r="T132" s="706"/>
      <c r="U132" s="706"/>
      <c r="V132" s="706"/>
      <c r="W132" s="706"/>
      <c r="X132" s="706"/>
      <c r="Y132" s="706"/>
      <c r="Z132" s="706"/>
      <c r="AA132" s="706"/>
      <c r="AB132" s="706"/>
    </row>
    <row r="133" spans="1:28" ht="24" x14ac:dyDescent="0.2">
      <c r="A133" s="9"/>
      <c r="B133" s="705" t="s">
        <v>211</v>
      </c>
      <c r="C133" s="705"/>
      <c r="D133" s="705"/>
      <c r="E133" s="705"/>
      <c r="F133" s="705"/>
      <c r="G133" s="705"/>
      <c r="H133" s="705"/>
      <c r="I133" s="705"/>
      <c r="J133" s="705"/>
      <c r="K133" s="705"/>
      <c r="L133" s="705"/>
      <c r="M133" s="705"/>
      <c r="N133" s="104"/>
      <c r="O133" s="167"/>
      <c r="P133" s="167"/>
      <c r="Q133" s="705" t="s">
        <v>229</v>
      </c>
      <c r="R133" s="705"/>
      <c r="S133" s="705"/>
      <c r="T133" s="705"/>
      <c r="U133" s="705"/>
      <c r="V133" s="705"/>
      <c r="W133" s="705"/>
      <c r="X133" s="705"/>
      <c r="Y133" s="705"/>
      <c r="Z133" s="705"/>
      <c r="AA133" s="705"/>
      <c r="AB133" s="705"/>
    </row>
    <row r="134" spans="1:28" ht="24.75" thickBot="1" x14ac:dyDescent="0.25">
      <c r="A134" s="9"/>
      <c r="B134" s="712"/>
      <c r="C134" s="712"/>
      <c r="D134" s="712"/>
      <c r="E134" s="712"/>
      <c r="F134" s="712"/>
      <c r="G134" s="712"/>
      <c r="H134" s="712"/>
      <c r="I134" s="712"/>
      <c r="J134" s="712"/>
      <c r="K134" s="712"/>
      <c r="L134" s="712"/>
      <c r="M134" s="712"/>
      <c r="N134" s="104"/>
      <c r="O134" s="167"/>
      <c r="P134" s="167"/>
      <c r="Q134" s="16" t="s">
        <v>1</v>
      </c>
      <c r="R134" s="713" t="s">
        <v>2</v>
      </c>
      <c r="S134" s="713"/>
      <c r="T134" s="713"/>
      <c r="U134" s="713"/>
      <c r="V134" s="713"/>
      <c r="W134" s="713"/>
      <c r="X134" s="713"/>
      <c r="Y134" s="713"/>
      <c r="Z134" s="713"/>
      <c r="AA134" s="713"/>
      <c r="AB134" s="713"/>
    </row>
    <row r="135" spans="1:28" ht="24" x14ac:dyDescent="0.2">
      <c r="A135" s="9"/>
      <c r="B135" s="707" t="s">
        <v>1</v>
      </c>
      <c r="C135" s="709" t="s">
        <v>2</v>
      </c>
      <c r="D135" s="710"/>
      <c r="E135" s="710"/>
      <c r="F135" s="710"/>
      <c r="G135" s="710"/>
      <c r="H135" s="710"/>
      <c r="I135" s="710"/>
      <c r="J135" s="710"/>
      <c r="K135" s="710"/>
      <c r="L135" s="710"/>
      <c r="M135" s="10"/>
      <c r="N135" s="11"/>
      <c r="O135" s="11"/>
      <c r="P135" s="11"/>
      <c r="Q135" s="16"/>
      <c r="R135" s="16">
        <v>4</v>
      </c>
      <c r="S135" s="16">
        <v>3.5</v>
      </c>
      <c r="T135" s="16">
        <v>3</v>
      </c>
      <c r="U135" s="16">
        <v>2.5</v>
      </c>
      <c r="V135" s="16">
        <v>2</v>
      </c>
      <c r="W135" s="16">
        <v>1.5</v>
      </c>
      <c r="X135" s="16">
        <v>1</v>
      </c>
      <c r="Y135" s="16">
        <v>0</v>
      </c>
      <c r="Z135" s="16" t="s">
        <v>3</v>
      </c>
      <c r="AA135" s="16" t="s">
        <v>79</v>
      </c>
      <c r="AB135" s="16" t="s">
        <v>5</v>
      </c>
    </row>
    <row r="136" spans="1:28" ht="24.75" thickBot="1" x14ac:dyDescent="0.6">
      <c r="A136" s="9"/>
      <c r="B136" s="708"/>
      <c r="C136" s="12">
        <v>4</v>
      </c>
      <c r="D136" s="12">
        <v>3.5</v>
      </c>
      <c r="E136" s="12">
        <v>3</v>
      </c>
      <c r="F136" s="12">
        <v>2.5</v>
      </c>
      <c r="G136" s="12">
        <v>2</v>
      </c>
      <c r="H136" s="12">
        <v>1.5</v>
      </c>
      <c r="I136" s="12">
        <v>1</v>
      </c>
      <c r="J136" s="12">
        <v>0</v>
      </c>
      <c r="K136" s="12" t="s">
        <v>3</v>
      </c>
      <c r="L136" s="12" t="s">
        <v>4</v>
      </c>
      <c r="M136" s="13" t="s">
        <v>5</v>
      </c>
      <c r="N136" s="104"/>
      <c r="O136" s="167"/>
      <c r="P136" s="167"/>
      <c r="Q136" s="92" t="s">
        <v>80</v>
      </c>
      <c r="R136" s="92"/>
      <c r="S136" s="92">
        <v>4</v>
      </c>
      <c r="T136" s="92">
        <v>6</v>
      </c>
      <c r="U136" s="92">
        <v>6</v>
      </c>
      <c r="V136" s="92">
        <v>4</v>
      </c>
      <c r="W136" s="92">
        <v>3</v>
      </c>
      <c r="X136" s="92">
        <v>15</v>
      </c>
      <c r="Y136" s="92">
        <v>18</v>
      </c>
      <c r="Z136" s="16"/>
      <c r="AA136" s="16"/>
      <c r="AB136" s="16">
        <f t="shared" ref="AB136:AB155" si="22">SUM(R136:AA136)</f>
        <v>56</v>
      </c>
    </row>
    <row r="137" spans="1:28" ht="24" x14ac:dyDescent="0.55000000000000004">
      <c r="A137" s="9"/>
      <c r="B137" s="14" t="s">
        <v>81</v>
      </c>
      <c r="C137" s="15">
        <v>4</v>
      </c>
      <c r="D137" s="15">
        <v>4</v>
      </c>
      <c r="E137" s="15">
        <v>6</v>
      </c>
      <c r="F137" s="15">
        <v>3</v>
      </c>
      <c r="G137" s="15">
        <v>2</v>
      </c>
      <c r="H137" s="15">
        <v>1</v>
      </c>
      <c r="I137" s="15"/>
      <c r="J137" s="15"/>
      <c r="K137" s="15"/>
      <c r="L137" s="15"/>
      <c r="M137" s="15">
        <f t="shared" ref="M137:M156" si="23">SUM(C137:L137)</f>
        <v>20</v>
      </c>
      <c r="N137" s="104"/>
      <c r="O137" s="167"/>
      <c r="P137" s="167"/>
      <c r="Q137" s="92" t="s">
        <v>82</v>
      </c>
      <c r="R137" s="90">
        <v>10</v>
      </c>
      <c r="S137" s="92">
        <v>4</v>
      </c>
      <c r="T137" s="92">
        <v>13</v>
      </c>
      <c r="U137" s="92">
        <v>11</v>
      </c>
      <c r="V137" s="92">
        <v>6</v>
      </c>
      <c r="W137" s="92">
        <v>3</v>
      </c>
      <c r="X137" s="92">
        <v>11</v>
      </c>
      <c r="Y137" s="92">
        <v>0</v>
      </c>
      <c r="Z137" s="16"/>
      <c r="AA137" s="16"/>
      <c r="AB137" s="16">
        <f t="shared" si="22"/>
        <v>58</v>
      </c>
    </row>
    <row r="138" spans="1:28" ht="24" x14ac:dyDescent="0.55000000000000004">
      <c r="A138" s="9"/>
      <c r="B138" s="14" t="s">
        <v>83</v>
      </c>
      <c r="C138" s="15"/>
      <c r="D138" s="15">
        <v>5</v>
      </c>
      <c r="E138" s="15">
        <v>5</v>
      </c>
      <c r="F138" s="15">
        <v>14</v>
      </c>
      <c r="G138" s="15">
        <v>13</v>
      </c>
      <c r="H138" s="15">
        <v>19</v>
      </c>
      <c r="I138" s="15">
        <v>11</v>
      </c>
      <c r="J138" s="15">
        <v>7</v>
      </c>
      <c r="K138" s="15"/>
      <c r="L138" s="15">
        <v>1</v>
      </c>
      <c r="M138" s="16">
        <f t="shared" si="23"/>
        <v>75</v>
      </c>
      <c r="N138" s="104"/>
      <c r="O138" s="167"/>
      <c r="P138" s="167"/>
      <c r="Q138" s="92" t="s">
        <v>87</v>
      </c>
      <c r="R138" s="92">
        <v>0</v>
      </c>
      <c r="S138" s="92">
        <v>2</v>
      </c>
      <c r="T138" s="92">
        <v>6</v>
      </c>
      <c r="U138" s="92">
        <v>3</v>
      </c>
      <c r="V138" s="92">
        <v>0</v>
      </c>
      <c r="W138" s="92">
        <v>0</v>
      </c>
      <c r="X138" s="92">
        <v>0</v>
      </c>
      <c r="Y138" s="92">
        <v>4</v>
      </c>
      <c r="Z138" s="16"/>
      <c r="AA138" s="16"/>
      <c r="AB138" s="16">
        <f t="shared" si="22"/>
        <v>15</v>
      </c>
    </row>
    <row r="139" spans="1:28" ht="24" x14ac:dyDescent="0.55000000000000004">
      <c r="A139" s="9"/>
      <c r="B139" s="14" t="s">
        <v>84</v>
      </c>
      <c r="C139" s="15"/>
      <c r="D139" s="15"/>
      <c r="E139" s="15"/>
      <c r="F139" s="15">
        <v>15</v>
      </c>
      <c r="G139" s="15"/>
      <c r="H139" s="15"/>
      <c r="I139" s="15"/>
      <c r="J139" s="15"/>
      <c r="K139" s="15"/>
      <c r="L139" s="15"/>
      <c r="M139" s="16">
        <f t="shared" si="23"/>
        <v>15</v>
      </c>
      <c r="N139" s="104"/>
      <c r="O139" s="167"/>
      <c r="P139" s="167"/>
      <c r="Q139" s="92" t="s">
        <v>85</v>
      </c>
      <c r="R139" s="92">
        <v>17</v>
      </c>
      <c r="S139" s="92">
        <v>2</v>
      </c>
      <c r="T139" s="92">
        <v>7</v>
      </c>
      <c r="U139" s="92">
        <v>10</v>
      </c>
      <c r="V139" s="92">
        <v>11</v>
      </c>
      <c r="W139" s="92">
        <v>7</v>
      </c>
      <c r="X139" s="92">
        <v>8</v>
      </c>
      <c r="Y139" s="92">
        <v>14</v>
      </c>
      <c r="Z139" s="16"/>
      <c r="AA139" s="16"/>
      <c r="AB139" s="16">
        <f t="shared" si="22"/>
        <v>76</v>
      </c>
    </row>
    <row r="140" spans="1:28" ht="24" x14ac:dyDescent="0.55000000000000004">
      <c r="A140" s="9"/>
      <c r="B140" s="14" t="s">
        <v>86</v>
      </c>
      <c r="C140" s="15">
        <v>20</v>
      </c>
      <c r="D140" s="15">
        <v>9</v>
      </c>
      <c r="E140" s="15">
        <v>19</v>
      </c>
      <c r="F140" s="15">
        <v>17</v>
      </c>
      <c r="G140" s="15">
        <v>15</v>
      </c>
      <c r="H140" s="15">
        <v>8</v>
      </c>
      <c r="I140" s="15">
        <v>4</v>
      </c>
      <c r="J140" s="15">
        <v>5</v>
      </c>
      <c r="K140" s="15"/>
      <c r="L140" s="15"/>
      <c r="M140" s="16">
        <f t="shared" si="23"/>
        <v>97</v>
      </c>
      <c r="N140" s="104"/>
      <c r="O140" s="167"/>
      <c r="P140" s="167"/>
      <c r="Q140" s="92" t="s">
        <v>89</v>
      </c>
      <c r="R140" s="92">
        <v>7</v>
      </c>
      <c r="S140" s="92">
        <v>11</v>
      </c>
      <c r="T140" s="92">
        <v>8</v>
      </c>
      <c r="U140" s="92">
        <v>9</v>
      </c>
      <c r="V140" s="92">
        <v>9</v>
      </c>
      <c r="W140" s="92">
        <v>9</v>
      </c>
      <c r="X140" s="92">
        <v>11</v>
      </c>
      <c r="Y140" s="92">
        <v>12</v>
      </c>
      <c r="Z140" s="16"/>
      <c r="AA140" s="16"/>
      <c r="AB140" s="16">
        <f t="shared" si="22"/>
        <v>76</v>
      </c>
    </row>
    <row r="141" spans="1:28" ht="24" x14ac:dyDescent="0.55000000000000004">
      <c r="A141" s="9"/>
      <c r="B141" s="14" t="s">
        <v>88</v>
      </c>
      <c r="C141" s="15">
        <v>1</v>
      </c>
      <c r="D141" s="15"/>
      <c r="E141" s="15">
        <v>5</v>
      </c>
      <c r="F141" s="15">
        <v>5</v>
      </c>
      <c r="G141" s="15">
        <v>7</v>
      </c>
      <c r="H141" s="15">
        <v>10</v>
      </c>
      <c r="I141" s="15">
        <v>11</v>
      </c>
      <c r="J141" s="15">
        <v>12</v>
      </c>
      <c r="K141" s="15"/>
      <c r="L141" s="15"/>
      <c r="M141" s="16">
        <f t="shared" si="23"/>
        <v>51</v>
      </c>
      <c r="N141" s="104"/>
      <c r="O141" s="167"/>
      <c r="P141" s="167"/>
      <c r="Q141" s="92" t="s">
        <v>91</v>
      </c>
      <c r="R141" s="92">
        <v>20</v>
      </c>
      <c r="S141" s="92">
        <v>5</v>
      </c>
      <c r="T141" s="92">
        <v>5</v>
      </c>
      <c r="U141" s="92">
        <v>12</v>
      </c>
      <c r="V141" s="92">
        <v>12</v>
      </c>
      <c r="W141" s="92">
        <v>19</v>
      </c>
      <c r="X141" s="92">
        <v>11</v>
      </c>
      <c r="Y141" s="92">
        <v>12</v>
      </c>
      <c r="Z141" s="16"/>
      <c r="AA141" s="16"/>
      <c r="AB141" s="16">
        <f t="shared" si="22"/>
        <v>96</v>
      </c>
    </row>
    <row r="142" spans="1:28" ht="24" x14ac:dyDescent="0.55000000000000004">
      <c r="A142" s="9"/>
      <c r="B142" s="30" t="s">
        <v>90</v>
      </c>
      <c r="C142" s="15"/>
      <c r="D142" s="15"/>
      <c r="E142" s="15">
        <v>13</v>
      </c>
      <c r="F142" s="15">
        <v>20</v>
      </c>
      <c r="G142" s="15">
        <v>10</v>
      </c>
      <c r="H142" s="15"/>
      <c r="I142" s="15"/>
      <c r="J142" s="15">
        <v>1</v>
      </c>
      <c r="K142" s="15"/>
      <c r="L142" s="15"/>
      <c r="M142" s="16">
        <f t="shared" si="23"/>
        <v>44</v>
      </c>
      <c r="N142" s="104"/>
      <c r="O142" s="167"/>
      <c r="P142" s="167"/>
      <c r="Q142" s="92" t="s">
        <v>266</v>
      </c>
      <c r="R142" s="92">
        <v>15</v>
      </c>
      <c r="S142" s="92">
        <v>8</v>
      </c>
      <c r="T142" s="92">
        <v>8</v>
      </c>
      <c r="U142" s="92">
        <v>11</v>
      </c>
      <c r="V142" s="92">
        <v>16</v>
      </c>
      <c r="W142" s="92">
        <v>19</v>
      </c>
      <c r="X142" s="92">
        <v>15</v>
      </c>
      <c r="Y142" s="92">
        <v>4</v>
      </c>
      <c r="Z142" s="16"/>
      <c r="AA142" s="16"/>
      <c r="AB142" s="16">
        <f t="shared" si="22"/>
        <v>96</v>
      </c>
    </row>
    <row r="143" spans="1:28" ht="24" x14ac:dyDescent="0.55000000000000004">
      <c r="A143" s="9"/>
      <c r="B143" s="2" t="s">
        <v>222</v>
      </c>
      <c r="C143" s="16"/>
      <c r="D143" s="16"/>
      <c r="E143" s="16"/>
      <c r="F143" s="16">
        <v>3</v>
      </c>
      <c r="G143" s="16"/>
      <c r="H143" s="16">
        <v>3</v>
      </c>
      <c r="I143" s="16">
        <v>3</v>
      </c>
      <c r="J143" s="16">
        <v>14</v>
      </c>
      <c r="K143" s="15"/>
      <c r="L143" s="15"/>
      <c r="M143" s="16">
        <f t="shared" si="23"/>
        <v>23</v>
      </c>
      <c r="N143" s="104"/>
      <c r="O143" s="167"/>
      <c r="P143" s="167"/>
      <c r="Q143" s="16" t="s">
        <v>94</v>
      </c>
      <c r="R143" s="92">
        <v>3</v>
      </c>
      <c r="S143" s="92">
        <v>1</v>
      </c>
      <c r="T143" s="92"/>
      <c r="U143" s="92">
        <v>10</v>
      </c>
      <c r="V143" s="92">
        <v>5</v>
      </c>
      <c r="W143" s="92">
        <v>4</v>
      </c>
      <c r="X143" s="92">
        <v>15</v>
      </c>
      <c r="Y143" s="92">
        <v>5</v>
      </c>
      <c r="Z143" s="16"/>
      <c r="AA143" s="16"/>
      <c r="AB143" s="16">
        <f t="shared" si="22"/>
        <v>43</v>
      </c>
    </row>
    <row r="144" spans="1:28" ht="24" x14ac:dyDescent="0.55000000000000004">
      <c r="A144" s="9"/>
      <c r="B144" s="14" t="s">
        <v>92</v>
      </c>
      <c r="C144" s="15">
        <v>3</v>
      </c>
      <c r="D144" s="15">
        <v>2</v>
      </c>
      <c r="E144" s="15">
        <v>4</v>
      </c>
      <c r="F144" s="15">
        <v>7</v>
      </c>
      <c r="G144" s="15">
        <v>8</v>
      </c>
      <c r="H144" s="15">
        <v>15</v>
      </c>
      <c r="I144" s="15">
        <v>15</v>
      </c>
      <c r="J144" s="15">
        <v>10</v>
      </c>
      <c r="K144" s="15"/>
      <c r="L144" s="15"/>
      <c r="M144" s="16">
        <f t="shared" si="23"/>
        <v>64</v>
      </c>
      <c r="N144" s="104"/>
      <c r="O144" s="167"/>
      <c r="P144" s="167"/>
      <c r="Q144" s="16" t="s">
        <v>96</v>
      </c>
      <c r="R144" s="92">
        <v>0</v>
      </c>
      <c r="S144" s="92">
        <v>0</v>
      </c>
      <c r="T144" s="92">
        <v>0</v>
      </c>
      <c r="U144" s="92">
        <v>1</v>
      </c>
      <c r="V144" s="92">
        <v>1</v>
      </c>
      <c r="W144" s="92">
        <v>2</v>
      </c>
      <c r="X144" s="92">
        <v>3</v>
      </c>
      <c r="Y144" s="92">
        <v>16</v>
      </c>
      <c r="Z144" s="16"/>
      <c r="AA144" s="16"/>
      <c r="AB144" s="16">
        <f t="shared" si="22"/>
        <v>23</v>
      </c>
    </row>
    <row r="145" spans="1:28" ht="24" x14ac:dyDescent="0.55000000000000004">
      <c r="A145" s="9"/>
      <c r="B145" s="30" t="s">
        <v>93</v>
      </c>
      <c r="C145" s="15"/>
      <c r="D145" s="15"/>
      <c r="E145" s="15">
        <v>27</v>
      </c>
      <c r="F145" s="15">
        <v>11</v>
      </c>
      <c r="G145" s="15">
        <v>11</v>
      </c>
      <c r="H145" s="15"/>
      <c r="I145" s="15"/>
      <c r="J145" s="15"/>
      <c r="K145" s="15"/>
      <c r="L145" s="15"/>
      <c r="M145" s="16">
        <f t="shared" si="23"/>
        <v>49</v>
      </c>
      <c r="N145" s="104"/>
      <c r="O145" s="167"/>
      <c r="P145" s="167"/>
      <c r="Q145" s="92" t="s">
        <v>267</v>
      </c>
      <c r="R145" s="92">
        <v>15</v>
      </c>
      <c r="S145" s="92">
        <v>9</v>
      </c>
      <c r="T145" s="92">
        <v>2</v>
      </c>
      <c r="U145" s="92">
        <v>1</v>
      </c>
      <c r="V145" s="92">
        <v>3</v>
      </c>
      <c r="W145" s="92">
        <v>2</v>
      </c>
      <c r="X145" s="92">
        <v>2</v>
      </c>
      <c r="Y145" s="92">
        <v>0</v>
      </c>
      <c r="Z145" s="16"/>
      <c r="AA145" s="16"/>
      <c r="AB145" s="16">
        <f t="shared" si="22"/>
        <v>34</v>
      </c>
    </row>
    <row r="146" spans="1:28" ht="24" x14ac:dyDescent="0.55000000000000004">
      <c r="A146" s="9"/>
      <c r="B146" s="30" t="s">
        <v>223</v>
      </c>
      <c r="C146" s="16">
        <v>1</v>
      </c>
      <c r="D146" s="16">
        <v>1</v>
      </c>
      <c r="E146" s="16">
        <v>2</v>
      </c>
      <c r="F146" s="16">
        <v>4</v>
      </c>
      <c r="G146" s="16">
        <v>4</v>
      </c>
      <c r="H146" s="16">
        <v>3</v>
      </c>
      <c r="I146" s="16">
        <v>9</v>
      </c>
      <c r="J146" s="16">
        <v>12</v>
      </c>
      <c r="K146" s="15"/>
      <c r="L146" s="15"/>
      <c r="M146" s="16">
        <f t="shared" si="23"/>
        <v>36</v>
      </c>
      <c r="N146" s="104"/>
      <c r="O146" s="167"/>
      <c r="P146" s="167"/>
      <c r="Q146" s="92" t="s">
        <v>268</v>
      </c>
      <c r="R146" s="92">
        <v>1</v>
      </c>
      <c r="S146" s="92">
        <v>1</v>
      </c>
      <c r="T146" s="92">
        <v>3</v>
      </c>
      <c r="U146" s="92">
        <v>1</v>
      </c>
      <c r="V146" s="92">
        <v>2</v>
      </c>
      <c r="W146" s="92">
        <v>1</v>
      </c>
      <c r="X146" s="92">
        <v>5</v>
      </c>
      <c r="Y146" s="92">
        <v>1</v>
      </c>
      <c r="Z146" s="16"/>
      <c r="AA146" s="16"/>
      <c r="AB146" s="16">
        <f t="shared" si="22"/>
        <v>15</v>
      </c>
    </row>
    <row r="147" spans="1:28" ht="24" x14ac:dyDescent="0.55000000000000004">
      <c r="A147" s="9"/>
      <c r="B147" s="14" t="s">
        <v>95</v>
      </c>
      <c r="C147" s="15">
        <v>5</v>
      </c>
      <c r="D147" s="15">
        <v>4</v>
      </c>
      <c r="E147" s="15">
        <v>5</v>
      </c>
      <c r="F147" s="15">
        <v>10</v>
      </c>
      <c r="G147" s="15">
        <v>12</v>
      </c>
      <c r="H147" s="15">
        <v>9</v>
      </c>
      <c r="I147" s="15">
        <v>23</v>
      </c>
      <c r="J147" s="15">
        <v>3</v>
      </c>
      <c r="K147" s="15"/>
      <c r="L147" s="15"/>
      <c r="M147" s="16">
        <f t="shared" si="23"/>
        <v>71</v>
      </c>
      <c r="N147" s="104"/>
      <c r="O147" s="167"/>
      <c r="P147" s="167"/>
      <c r="Q147" s="92" t="s">
        <v>99</v>
      </c>
      <c r="R147" s="92">
        <v>4</v>
      </c>
      <c r="S147" s="92">
        <v>2</v>
      </c>
      <c r="T147" s="92">
        <v>2</v>
      </c>
      <c r="U147" s="92">
        <v>7</v>
      </c>
      <c r="V147" s="92">
        <v>17</v>
      </c>
      <c r="W147" s="92">
        <v>9</v>
      </c>
      <c r="X147" s="92">
        <v>16</v>
      </c>
      <c r="Y147" s="92">
        <v>6</v>
      </c>
      <c r="Z147" s="16"/>
      <c r="AA147" s="16"/>
      <c r="AB147" s="16">
        <f t="shared" si="22"/>
        <v>63</v>
      </c>
    </row>
    <row r="148" spans="1:28" ht="24" x14ac:dyDescent="0.55000000000000004">
      <c r="A148" s="9"/>
      <c r="B148" s="30" t="s">
        <v>97</v>
      </c>
      <c r="C148" s="16"/>
      <c r="D148" s="16"/>
      <c r="E148" s="16">
        <v>21</v>
      </c>
      <c r="F148" s="16">
        <v>10</v>
      </c>
      <c r="G148" s="16">
        <v>13</v>
      </c>
      <c r="H148" s="16">
        <v>4</v>
      </c>
      <c r="I148" s="16">
        <v>8</v>
      </c>
      <c r="J148" s="16"/>
      <c r="K148" s="16"/>
      <c r="L148" s="16"/>
      <c r="M148" s="20">
        <f t="shared" si="23"/>
        <v>56</v>
      </c>
      <c r="N148" s="104"/>
      <c r="O148" s="167"/>
      <c r="P148" s="167"/>
      <c r="Q148" s="92" t="s">
        <v>101</v>
      </c>
      <c r="R148" s="92">
        <v>0</v>
      </c>
      <c r="S148" s="92">
        <v>5</v>
      </c>
      <c r="T148" s="92">
        <v>10</v>
      </c>
      <c r="U148" s="92">
        <v>14</v>
      </c>
      <c r="V148" s="92">
        <v>0</v>
      </c>
      <c r="W148" s="92">
        <v>2</v>
      </c>
      <c r="X148" s="92">
        <v>0</v>
      </c>
      <c r="Y148" s="92">
        <v>6</v>
      </c>
      <c r="Z148" s="16"/>
      <c r="AA148" s="16"/>
      <c r="AB148" s="16">
        <f t="shared" si="22"/>
        <v>37</v>
      </c>
    </row>
    <row r="149" spans="1:28" ht="24" x14ac:dyDescent="0.55000000000000004">
      <c r="A149" s="9"/>
      <c r="B149" s="30" t="s">
        <v>224</v>
      </c>
      <c r="C149" s="16">
        <v>7</v>
      </c>
      <c r="D149" s="16">
        <v>1</v>
      </c>
      <c r="E149" s="16">
        <v>1</v>
      </c>
      <c r="F149" s="16">
        <v>3</v>
      </c>
      <c r="G149" s="16">
        <v>4</v>
      </c>
      <c r="H149" s="16">
        <v>4</v>
      </c>
      <c r="I149" s="16">
        <v>3</v>
      </c>
      <c r="J149" s="16">
        <v>15</v>
      </c>
      <c r="K149" s="16"/>
      <c r="L149" s="16"/>
      <c r="M149" s="16">
        <f t="shared" si="23"/>
        <v>38</v>
      </c>
      <c r="N149" s="104"/>
      <c r="O149" s="167"/>
      <c r="P149" s="167"/>
      <c r="Q149" s="92" t="s">
        <v>103</v>
      </c>
      <c r="R149" s="92">
        <v>1</v>
      </c>
      <c r="S149" s="92">
        <v>4</v>
      </c>
      <c r="T149" s="92">
        <v>4</v>
      </c>
      <c r="U149" s="92">
        <v>5</v>
      </c>
      <c r="V149" s="92">
        <v>14</v>
      </c>
      <c r="W149" s="92">
        <v>6</v>
      </c>
      <c r="X149" s="92">
        <v>7</v>
      </c>
      <c r="Y149" s="92">
        <v>3</v>
      </c>
      <c r="Z149" s="16"/>
      <c r="AA149" s="16"/>
      <c r="AB149" s="16">
        <f t="shared" si="22"/>
        <v>44</v>
      </c>
    </row>
    <row r="150" spans="1:28" ht="24" x14ac:dyDescent="0.55000000000000004">
      <c r="A150" s="9"/>
      <c r="B150" s="30" t="s">
        <v>100</v>
      </c>
      <c r="C150" s="16">
        <v>3</v>
      </c>
      <c r="D150" s="16">
        <v>4</v>
      </c>
      <c r="E150" s="16">
        <v>5</v>
      </c>
      <c r="F150" s="16">
        <v>5</v>
      </c>
      <c r="G150" s="16">
        <v>11</v>
      </c>
      <c r="H150" s="16">
        <v>14</v>
      </c>
      <c r="I150" s="16">
        <v>15</v>
      </c>
      <c r="J150" s="16">
        <v>2</v>
      </c>
      <c r="K150" s="16"/>
      <c r="L150" s="16"/>
      <c r="M150" s="16">
        <f t="shared" si="23"/>
        <v>59</v>
      </c>
      <c r="N150" s="104"/>
      <c r="O150" s="167"/>
      <c r="P150" s="167"/>
      <c r="Q150" s="92" t="s">
        <v>98</v>
      </c>
      <c r="R150" s="92">
        <v>0</v>
      </c>
      <c r="S150" s="92">
        <v>0</v>
      </c>
      <c r="T150" s="92">
        <v>0</v>
      </c>
      <c r="U150" s="92">
        <v>2</v>
      </c>
      <c r="V150" s="92">
        <v>1</v>
      </c>
      <c r="W150" s="92">
        <v>5</v>
      </c>
      <c r="X150" s="92">
        <v>19</v>
      </c>
      <c r="Y150" s="92">
        <v>10</v>
      </c>
      <c r="Z150" s="16"/>
      <c r="AA150" s="16"/>
      <c r="AB150" s="16">
        <f t="shared" si="22"/>
        <v>37</v>
      </c>
    </row>
    <row r="151" spans="1:28" ht="24" x14ac:dyDescent="0.55000000000000004">
      <c r="A151" s="9"/>
      <c r="B151" s="30" t="s">
        <v>102</v>
      </c>
      <c r="C151" s="16">
        <v>5</v>
      </c>
      <c r="D151" s="16">
        <v>2</v>
      </c>
      <c r="E151" s="16">
        <v>8</v>
      </c>
      <c r="F151" s="16">
        <v>6</v>
      </c>
      <c r="G151" s="16">
        <v>10</v>
      </c>
      <c r="H151" s="16">
        <v>7</v>
      </c>
      <c r="I151" s="16">
        <v>10</v>
      </c>
      <c r="J151" s="16">
        <v>27</v>
      </c>
      <c r="K151" s="16"/>
      <c r="L151" s="16"/>
      <c r="M151" s="16">
        <f t="shared" si="23"/>
        <v>75</v>
      </c>
      <c r="N151" s="104"/>
      <c r="O151" s="167"/>
      <c r="P151" s="167"/>
      <c r="Q151" s="92" t="s">
        <v>269</v>
      </c>
      <c r="R151" s="92">
        <v>2</v>
      </c>
      <c r="S151" s="92">
        <v>2</v>
      </c>
      <c r="T151" s="92">
        <v>1</v>
      </c>
      <c r="U151" s="92">
        <v>1</v>
      </c>
      <c r="V151" s="92">
        <v>2</v>
      </c>
      <c r="W151" s="92">
        <v>5</v>
      </c>
      <c r="X151" s="92">
        <v>5</v>
      </c>
      <c r="Y151" s="92">
        <v>1</v>
      </c>
      <c r="Z151" s="16"/>
      <c r="AA151" s="16"/>
      <c r="AB151" s="16">
        <f t="shared" si="22"/>
        <v>19</v>
      </c>
    </row>
    <row r="152" spans="1:28" ht="24" x14ac:dyDescent="0.55000000000000004">
      <c r="A152" s="9"/>
      <c r="B152" s="30" t="s">
        <v>241</v>
      </c>
      <c r="C152" s="16">
        <v>10</v>
      </c>
      <c r="D152" s="16">
        <v>7</v>
      </c>
      <c r="E152" s="16">
        <v>6</v>
      </c>
      <c r="F152" s="16">
        <v>5</v>
      </c>
      <c r="G152" s="16">
        <v>9</v>
      </c>
      <c r="H152" s="16">
        <v>9</v>
      </c>
      <c r="I152" s="16">
        <v>12</v>
      </c>
      <c r="J152" s="16">
        <v>38</v>
      </c>
      <c r="K152" s="16"/>
      <c r="L152" s="16"/>
      <c r="M152" s="16">
        <f t="shared" si="23"/>
        <v>96</v>
      </c>
      <c r="N152" s="104"/>
      <c r="O152" s="167"/>
      <c r="P152" s="167"/>
      <c r="Q152" s="92" t="s">
        <v>105</v>
      </c>
      <c r="R152" s="92">
        <v>4</v>
      </c>
      <c r="S152" s="92">
        <v>3</v>
      </c>
      <c r="T152" s="92">
        <v>4</v>
      </c>
      <c r="U152" s="92">
        <v>12</v>
      </c>
      <c r="V152" s="92">
        <v>16</v>
      </c>
      <c r="W152" s="92">
        <v>13</v>
      </c>
      <c r="X152" s="92">
        <v>16</v>
      </c>
      <c r="Y152" s="92">
        <v>2</v>
      </c>
      <c r="Z152" s="92"/>
      <c r="AA152" s="92"/>
      <c r="AB152" s="16">
        <f t="shared" si="22"/>
        <v>70</v>
      </c>
    </row>
    <row r="153" spans="1:28" ht="24" x14ac:dyDescent="0.55000000000000004">
      <c r="A153" s="9"/>
      <c r="B153" s="30" t="s">
        <v>220</v>
      </c>
      <c r="C153" s="16">
        <v>3</v>
      </c>
      <c r="D153" s="16">
        <v>3</v>
      </c>
      <c r="E153" s="16">
        <v>9</v>
      </c>
      <c r="F153" s="16">
        <v>6</v>
      </c>
      <c r="G153" s="16">
        <v>13</v>
      </c>
      <c r="H153" s="16">
        <v>6</v>
      </c>
      <c r="I153" s="16">
        <v>10</v>
      </c>
      <c r="J153" s="16"/>
      <c r="K153" s="16"/>
      <c r="L153" s="16"/>
      <c r="M153" s="16">
        <f t="shared" si="23"/>
        <v>50</v>
      </c>
      <c r="N153" s="104"/>
      <c r="O153" s="167"/>
      <c r="P153" s="167"/>
      <c r="Q153" s="92" t="s">
        <v>106</v>
      </c>
      <c r="R153" s="92">
        <v>4</v>
      </c>
      <c r="S153" s="92">
        <v>4</v>
      </c>
      <c r="T153" s="92">
        <v>14</v>
      </c>
      <c r="U153" s="92">
        <v>9</v>
      </c>
      <c r="V153" s="92">
        <v>3</v>
      </c>
      <c r="W153" s="92">
        <v>0</v>
      </c>
      <c r="X153" s="92">
        <v>1</v>
      </c>
      <c r="Y153" s="92">
        <v>1</v>
      </c>
      <c r="Z153" s="16"/>
      <c r="AA153" s="16"/>
      <c r="AB153" s="16">
        <f t="shared" si="22"/>
        <v>36</v>
      </c>
    </row>
    <row r="154" spans="1:28" ht="24" x14ac:dyDescent="0.55000000000000004">
      <c r="A154" s="9"/>
      <c r="B154" s="30" t="s">
        <v>107</v>
      </c>
      <c r="C154" s="16">
        <v>1</v>
      </c>
      <c r="D154" s="16">
        <v>1</v>
      </c>
      <c r="E154" s="16">
        <v>2</v>
      </c>
      <c r="F154" s="16">
        <v>2</v>
      </c>
      <c r="G154" s="16">
        <v>2</v>
      </c>
      <c r="H154" s="16">
        <v>3</v>
      </c>
      <c r="I154" s="16">
        <v>3</v>
      </c>
      <c r="J154" s="16">
        <v>1</v>
      </c>
      <c r="K154" s="16"/>
      <c r="L154" s="16"/>
      <c r="M154" s="16">
        <f t="shared" si="23"/>
        <v>15</v>
      </c>
      <c r="N154" s="104"/>
      <c r="O154" s="167"/>
      <c r="P154" s="167"/>
      <c r="Q154" s="92" t="s">
        <v>271</v>
      </c>
      <c r="R154" s="92">
        <v>9</v>
      </c>
      <c r="S154" s="92">
        <v>1</v>
      </c>
      <c r="T154" s="92">
        <v>6</v>
      </c>
      <c r="U154" s="92">
        <v>6</v>
      </c>
      <c r="V154" s="92">
        <v>2</v>
      </c>
      <c r="W154" s="92">
        <v>3</v>
      </c>
      <c r="X154" s="92">
        <v>5</v>
      </c>
      <c r="Y154" s="92">
        <v>4</v>
      </c>
      <c r="Z154" s="16"/>
      <c r="AA154" s="16"/>
      <c r="AB154" s="16">
        <f t="shared" si="22"/>
        <v>36</v>
      </c>
    </row>
    <row r="155" spans="1:28" ht="24" x14ac:dyDescent="0.55000000000000004">
      <c r="A155" s="9"/>
      <c r="B155" s="30" t="s">
        <v>104</v>
      </c>
      <c r="C155" s="16">
        <v>6</v>
      </c>
      <c r="D155" s="16">
        <v>3</v>
      </c>
      <c r="E155" s="16">
        <v>3</v>
      </c>
      <c r="F155" s="16">
        <v>11</v>
      </c>
      <c r="G155" s="16">
        <v>13</v>
      </c>
      <c r="H155" s="16">
        <v>13</v>
      </c>
      <c r="I155" s="16">
        <v>11</v>
      </c>
      <c r="J155" s="16">
        <v>5</v>
      </c>
      <c r="K155" s="16"/>
      <c r="L155" s="16"/>
      <c r="M155" s="16">
        <f t="shared" si="23"/>
        <v>65</v>
      </c>
      <c r="N155" s="104"/>
      <c r="O155" s="167"/>
      <c r="P155" s="167"/>
      <c r="Q155" s="92" t="s">
        <v>270</v>
      </c>
      <c r="R155" s="92">
        <v>6</v>
      </c>
      <c r="S155" s="92">
        <v>2</v>
      </c>
      <c r="T155" s="92">
        <v>5</v>
      </c>
      <c r="U155" s="92">
        <v>6</v>
      </c>
      <c r="V155" s="92">
        <v>7</v>
      </c>
      <c r="W155" s="92">
        <v>3</v>
      </c>
      <c r="X155" s="92">
        <v>5</v>
      </c>
      <c r="Y155" s="92">
        <v>2</v>
      </c>
      <c r="Z155" s="16"/>
      <c r="AA155" s="16"/>
      <c r="AB155" s="16">
        <f t="shared" si="22"/>
        <v>36</v>
      </c>
    </row>
    <row r="156" spans="1:28" ht="24" x14ac:dyDescent="0.55000000000000004">
      <c r="A156" s="9"/>
      <c r="B156" s="30" t="s">
        <v>244</v>
      </c>
      <c r="C156" s="16">
        <v>6</v>
      </c>
      <c r="D156" s="16">
        <v>1</v>
      </c>
      <c r="E156" s="16">
        <v>3</v>
      </c>
      <c r="F156" s="16">
        <v>4</v>
      </c>
      <c r="G156" s="16">
        <v>13</v>
      </c>
      <c r="H156" s="16">
        <v>4</v>
      </c>
      <c r="I156" s="16">
        <v>4</v>
      </c>
      <c r="J156" s="16">
        <v>3</v>
      </c>
      <c r="K156" s="16"/>
      <c r="L156" s="16"/>
      <c r="M156" s="16">
        <f t="shared" si="23"/>
        <v>38</v>
      </c>
      <c r="N156" s="104"/>
      <c r="O156" s="167"/>
      <c r="P156" s="167"/>
      <c r="Q156" s="91"/>
      <c r="R156" s="91"/>
      <c r="S156" s="91"/>
      <c r="T156" s="91"/>
      <c r="U156" s="91"/>
      <c r="V156" s="91"/>
      <c r="W156" s="91"/>
      <c r="X156" s="91"/>
      <c r="Y156" s="91"/>
      <c r="Z156" s="16"/>
      <c r="AA156" s="16"/>
      <c r="AB156" s="16"/>
    </row>
    <row r="157" spans="1:28" ht="24" x14ac:dyDescent="0.2">
      <c r="A157" s="9"/>
      <c r="B157" s="30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04"/>
      <c r="O157" s="167"/>
      <c r="P157" s="167"/>
      <c r="Q157" s="2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24" x14ac:dyDescent="0.2">
      <c r="A158" s="9"/>
      <c r="B158" s="30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04"/>
      <c r="O158" s="167"/>
      <c r="P158" s="167"/>
      <c r="Q158" s="2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24" x14ac:dyDescent="0.2">
      <c r="A159" s="9"/>
      <c r="B159" s="2" t="s">
        <v>5</v>
      </c>
      <c r="C159" s="16">
        <f t="shared" ref="C159:J159" si="24">SUM(C137:C158)</f>
        <v>75</v>
      </c>
      <c r="D159" s="16">
        <f t="shared" si="24"/>
        <v>47</v>
      </c>
      <c r="E159" s="16">
        <f t="shared" si="24"/>
        <v>144</v>
      </c>
      <c r="F159" s="16">
        <f t="shared" si="24"/>
        <v>161</v>
      </c>
      <c r="G159" s="16">
        <f t="shared" si="24"/>
        <v>170</v>
      </c>
      <c r="H159" s="16">
        <f t="shared" si="24"/>
        <v>132</v>
      </c>
      <c r="I159" s="16">
        <f t="shared" si="24"/>
        <v>152</v>
      </c>
      <c r="J159" s="16">
        <f t="shared" si="24"/>
        <v>155</v>
      </c>
      <c r="K159" s="16"/>
      <c r="L159" s="16">
        <f>SUM(L137:L158)</f>
        <v>1</v>
      </c>
      <c r="M159" s="16">
        <f>SUM(M137:M158)</f>
        <v>1037</v>
      </c>
      <c r="N159" s="104"/>
      <c r="O159" s="167"/>
      <c r="P159" s="167"/>
      <c r="Q159" s="2" t="s">
        <v>5</v>
      </c>
      <c r="R159" s="16">
        <f t="shared" ref="R159:Y159" si="25">SUM(R136:R158)</f>
        <v>118</v>
      </c>
      <c r="S159" s="16">
        <f t="shared" si="25"/>
        <v>70</v>
      </c>
      <c r="T159" s="16">
        <f t="shared" si="25"/>
        <v>104</v>
      </c>
      <c r="U159" s="16">
        <f t="shared" si="25"/>
        <v>137</v>
      </c>
      <c r="V159" s="16">
        <f t="shared" si="25"/>
        <v>131</v>
      </c>
      <c r="W159" s="16">
        <f t="shared" si="25"/>
        <v>115</v>
      </c>
      <c r="X159" s="16">
        <f t="shared" si="25"/>
        <v>170</v>
      </c>
      <c r="Y159" s="16">
        <f t="shared" si="25"/>
        <v>121</v>
      </c>
      <c r="Z159" s="16"/>
      <c r="AA159" s="16"/>
      <c r="AB159" s="16">
        <f>SUM(AB136:AB158)</f>
        <v>966</v>
      </c>
    </row>
    <row r="160" spans="1:28" ht="24" x14ac:dyDescent="0.2">
      <c r="A160" s="9"/>
      <c r="B160" s="2"/>
      <c r="C160" s="18">
        <f t="shared" ref="C160:J160" si="26">C159*C136</f>
        <v>300</v>
      </c>
      <c r="D160" s="18">
        <f t="shared" si="26"/>
        <v>164.5</v>
      </c>
      <c r="E160" s="18">
        <f t="shared" si="26"/>
        <v>432</v>
      </c>
      <c r="F160" s="18">
        <f t="shared" si="26"/>
        <v>402.5</v>
      </c>
      <c r="G160" s="18">
        <f t="shared" si="26"/>
        <v>340</v>
      </c>
      <c r="H160" s="18">
        <f t="shared" si="26"/>
        <v>198</v>
      </c>
      <c r="I160" s="18">
        <f t="shared" si="26"/>
        <v>152</v>
      </c>
      <c r="J160" s="18">
        <f t="shared" si="26"/>
        <v>0</v>
      </c>
      <c r="K160" s="19"/>
      <c r="L160" s="19"/>
      <c r="M160" s="20">
        <f>SUM(C160:L160)</f>
        <v>1989</v>
      </c>
      <c r="N160" s="104"/>
      <c r="O160" s="167"/>
      <c r="P160" s="167"/>
      <c r="Q160" s="2"/>
      <c r="R160" s="16">
        <f>R159*R135</f>
        <v>472</v>
      </c>
      <c r="S160" s="16">
        <f t="shared" ref="S160:Y160" si="27">S159*S135</f>
        <v>245</v>
      </c>
      <c r="T160" s="16">
        <f t="shared" si="27"/>
        <v>312</v>
      </c>
      <c r="U160" s="16">
        <f t="shared" si="27"/>
        <v>342.5</v>
      </c>
      <c r="V160" s="16">
        <f t="shared" si="27"/>
        <v>262</v>
      </c>
      <c r="W160" s="16">
        <f t="shared" si="27"/>
        <v>172.5</v>
      </c>
      <c r="X160" s="16">
        <f t="shared" si="27"/>
        <v>170</v>
      </c>
      <c r="Y160" s="16">
        <f t="shared" si="27"/>
        <v>0</v>
      </c>
      <c r="Z160" s="16"/>
      <c r="AA160" s="16"/>
      <c r="AB160" s="16">
        <f>SUM(R160:AA160)</f>
        <v>1976</v>
      </c>
    </row>
    <row r="161" spans="1:28" ht="24" x14ac:dyDescent="0.2">
      <c r="A161" s="9"/>
      <c r="B161" s="2" t="s">
        <v>26</v>
      </c>
      <c r="C161" s="719">
        <f>M160/M159</f>
        <v>1.9180327868852458</v>
      </c>
      <c r="D161" s="720"/>
      <c r="E161" s="720"/>
      <c r="F161" s="720"/>
      <c r="G161" s="720"/>
      <c r="H161" s="720"/>
      <c r="I161" s="720"/>
      <c r="J161" s="720"/>
      <c r="K161" s="720"/>
      <c r="L161" s="720"/>
      <c r="M161" s="721"/>
      <c r="N161" s="99"/>
      <c r="O161" s="168"/>
      <c r="P161" s="168"/>
      <c r="Q161" s="2" t="s">
        <v>26</v>
      </c>
      <c r="R161" s="23">
        <f>AB160/AB159</f>
        <v>2.0455486542443064</v>
      </c>
      <c r="S161" s="23"/>
      <c r="T161" s="23"/>
      <c r="U161" s="23"/>
      <c r="V161" s="23"/>
      <c r="W161" s="23"/>
      <c r="X161" s="23"/>
      <c r="Y161" s="23"/>
      <c r="Z161" s="23"/>
      <c r="AA161" s="24"/>
      <c r="AB161" s="2"/>
    </row>
    <row r="162" spans="1:28" ht="24" x14ac:dyDescent="0.2">
      <c r="A162" s="9"/>
      <c r="B162" s="2" t="s">
        <v>28</v>
      </c>
      <c r="C162" s="26">
        <f>(C159*100)/M159</f>
        <v>7.2324011571841851</v>
      </c>
      <c r="D162" s="26">
        <f>(D159*100)/M159</f>
        <v>4.532304725168756</v>
      </c>
      <c r="E162" s="26">
        <f>(E159*100)/M159</f>
        <v>13.886210221793636</v>
      </c>
      <c r="F162" s="26">
        <f>(F159*100)/M159</f>
        <v>15.525554484088717</v>
      </c>
      <c r="G162" s="26">
        <f>(G159*100)/M159</f>
        <v>16.393442622950818</v>
      </c>
      <c r="H162" s="26">
        <f>(H159*100)/M159</f>
        <v>12.729026036644166</v>
      </c>
      <c r="I162" s="26">
        <f>(I159*100)/M159</f>
        <v>14.657666345226616</v>
      </c>
      <c r="J162" s="26">
        <f>(J159*100)/M159</f>
        <v>14.946962391513983</v>
      </c>
      <c r="K162" s="26"/>
      <c r="L162" s="26">
        <f>(L159*100)/M159</f>
        <v>9.643201542912247E-2</v>
      </c>
      <c r="M162" s="26">
        <f>SUM(C162:L162)</f>
        <v>100</v>
      </c>
      <c r="N162" s="99"/>
      <c r="O162" s="168"/>
      <c r="P162" s="168"/>
      <c r="Q162" s="2" t="s">
        <v>28</v>
      </c>
      <c r="R162" s="26">
        <f>(R159*100)/AB159</f>
        <v>12.215320910973086</v>
      </c>
      <c r="S162" s="26">
        <f>(S159*100)/AB159</f>
        <v>7.2463768115942031</v>
      </c>
      <c r="T162" s="26">
        <f>(T159*100)/AB159</f>
        <v>10.766045548654244</v>
      </c>
      <c r="U162" s="26">
        <f>(U159*100)/AB159</f>
        <v>14.182194616977226</v>
      </c>
      <c r="V162" s="26">
        <f>(V159*100)/AB159</f>
        <v>13.561076604554865</v>
      </c>
      <c r="W162" s="26">
        <f>(W159*100)/AB159</f>
        <v>11.904761904761905</v>
      </c>
      <c r="X162" s="26">
        <f>(X159*100)/AB159</f>
        <v>17.598343685300208</v>
      </c>
      <c r="Y162" s="26">
        <f>(Y159*100)/AB159</f>
        <v>12.525879917184264</v>
      </c>
      <c r="Z162" s="26"/>
      <c r="AA162" s="26"/>
      <c r="AB162" s="26">
        <f>SUM(R162:AA162)</f>
        <v>100</v>
      </c>
    </row>
    <row r="163" spans="1:28" ht="24" x14ac:dyDescent="0.2">
      <c r="A163" s="9"/>
      <c r="B163" s="5"/>
      <c r="C163" s="25" t="s">
        <v>30</v>
      </c>
      <c r="D163" s="5"/>
      <c r="E163" s="5"/>
      <c r="F163" s="5"/>
      <c r="G163" s="5"/>
      <c r="H163" s="4"/>
      <c r="I163" s="4"/>
      <c r="J163" s="4">
        <f>C162+D162+E162</f>
        <v>25.650916104146578</v>
      </c>
      <c r="K163" s="4"/>
      <c r="L163" s="4"/>
      <c r="M163" s="4"/>
      <c r="N163" s="25"/>
      <c r="O163" s="25"/>
      <c r="P163" s="25"/>
      <c r="Q163" s="25" t="s">
        <v>30</v>
      </c>
      <c r="R163" s="99"/>
      <c r="S163" s="99"/>
      <c r="T163" s="99"/>
      <c r="U163" s="99"/>
      <c r="V163" s="99"/>
      <c r="W163" s="99">
        <f>R162+S162+T162</f>
        <v>30.227743271221531</v>
      </c>
      <c r="X163" s="99"/>
      <c r="Y163" s="99"/>
      <c r="Z163" s="99"/>
      <c r="AA163" s="99"/>
      <c r="AB163" s="99"/>
    </row>
    <row r="164" spans="1:28" ht="24" x14ac:dyDescent="0.2">
      <c r="A164" s="9"/>
      <c r="B164" s="6" t="s">
        <v>230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25"/>
      <c r="O164" s="25"/>
      <c r="P164" s="25"/>
      <c r="Q164" s="6" t="s">
        <v>272</v>
      </c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s="1" customFormat="1" ht="24" x14ac:dyDescent="0.2">
      <c r="A165" s="9"/>
      <c r="B165" s="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25"/>
      <c r="O165" s="25"/>
      <c r="P165" s="25"/>
      <c r="Q165" s="6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24" x14ac:dyDescent="0.2">
      <c r="A166" s="9"/>
      <c r="B166" s="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6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24" x14ac:dyDescent="0.2">
      <c r="A167" s="9"/>
      <c r="B167" s="706" t="s">
        <v>108</v>
      </c>
      <c r="C167" s="706"/>
      <c r="D167" s="706"/>
      <c r="E167" s="706"/>
      <c r="F167" s="706"/>
      <c r="G167" s="706"/>
      <c r="H167" s="706"/>
      <c r="I167" s="706"/>
      <c r="J167" s="706"/>
      <c r="K167" s="706"/>
      <c r="L167" s="706"/>
      <c r="M167" s="706"/>
      <c r="N167" s="100"/>
      <c r="O167" s="166"/>
      <c r="P167" s="166"/>
      <c r="Q167" s="706" t="s">
        <v>108</v>
      </c>
      <c r="R167" s="706"/>
      <c r="S167" s="706"/>
      <c r="T167" s="706"/>
      <c r="U167" s="706"/>
      <c r="V167" s="706"/>
      <c r="W167" s="706"/>
      <c r="X167" s="706"/>
      <c r="Y167" s="706"/>
      <c r="Z167" s="706"/>
      <c r="AA167" s="706"/>
      <c r="AB167" s="706"/>
    </row>
    <row r="168" spans="1:28" ht="24.75" thickBot="1" x14ac:dyDescent="0.25">
      <c r="A168" s="9"/>
      <c r="B168" s="712" t="s">
        <v>211</v>
      </c>
      <c r="C168" s="712"/>
      <c r="D168" s="712"/>
      <c r="E168" s="712"/>
      <c r="F168" s="712"/>
      <c r="G168" s="712"/>
      <c r="H168" s="712"/>
      <c r="I168" s="712"/>
      <c r="J168" s="712"/>
      <c r="K168" s="712"/>
      <c r="L168" s="712"/>
      <c r="M168" s="712"/>
      <c r="N168" s="104"/>
      <c r="O168" s="167"/>
      <c r="P168" s="167"/>
      <c r="Q168" s="705" t="s">
        <v>229</v>
      </c>
      <c r="R168" s="705"/>
      <c r="S168" s="705"/>
      <c r="T168" s="705"/>
      <c r="U168" s="705"/>
      <c r="V168" s="705"/>
      <c r="W168" s="705"/>
      <c r="X168" s="705"/>
      <c r="Y168" s="705"/>
      <c r="Z168" s="705"/>
      <c r="AA168" s="705"/>
      <c r="AB168" s="712"/>
    </row>
    <row r="169" spans="1:28" ht="24" x14ac:dyDescent="0.2">
      <c r="A169" s="9"/>
      <c r="B169" s="707" t="s">
        <v>1</v>
      </c>
      <c r="C169" s="709" t="s">
        <v>2</v>
      </c>
      <c r="D169" s="710"/>
      <c r="E169" s="710"/>
      <c r="F169" s="710"/>
      <c r="G169" s="710"/>
      <c r="H169" s="710"/>
      <c r="I169" s="710"/>
      <c r="J169" s="710"/>
      <c r="K169" s="710"/>
      <c r="L169" s="710"/>
      <c r="M169" s="711"/>
      <c r="N169" s="104"/>
      <c r="O169" s="167"/>
      <c r="P169" s="167"/>
      <c r="Q169" s="713" t="s">
        <v>1</v>
      </c>
      <c r="R169" s="713" t="s">
        <v>2</v>
      </c>
      <c r="S169" s="713"/>
      <c r="T169" s="713"/>
      <c r="U169" s="713"/>
      <c r="V169" s="713"/>
      <c r="W169" s="713"/>
      <c r="X169" s="713"/>
      <c r="Y169" s="713"/>
      <c r="Z169" s="713"/>
      <c r="AA169" s="713"/>
      <c r="AB169" s="10"/>
    </row>
    <row r="170" spans="1:28" ht="24.75" thickBot="1" x14ac:dyDescent="0.25">
      <c r="A170" s="9"/>
      <c r="B170" s="708"/>
      <c r="C170" s="12">
        <v>4</v>
      </c>
      <c r="D170" s="12">
        <v>3.5</v>
      </c>
      <c r="E170" s="12">
        <v>3</v>
      </c>
      <c r="F170" s="12">
        <v>2.5</v>
      </c>
      <c r="G170" s="12">
        <v>2</v>
      </c>
      <c r="H170" s="12">
        <v>1.5</v>
      </c>
      <c r="I170" s="12">
        <v>1</v>
      </c>
      <c r="J170" s="12">
        <v>0</v>
      </c>
      <c r="K170" s="12" t="s">
        <v>3</v>
      </c>
      <c r="L170" s="12" t="s">
        <v>4</v>
      </c>
      <c r="M170" s="101" t="s">
        <v>5</v>
      </c>
      <c r="N170" s="104"/>
      <c r="O170" s="167"/>
      <c r="P170" s="167"/>
      <c r="Q170" s="713"/>
      <c r="R170" s="16">
        <v>4</v>
      </c>
      <c r="S170" s="16">
        <v>3.5</v>
      </c>
      <c r="T170" s="16">
        <v>3</v>
      </c>
      <c r="U170" s="16">
        <v>2.5</v>
      </c>
      <c r="V170" s="16">
        <v>2</v>
      </c>
      <c r="W170" s="16">
        <v>1.5</v>
      </c>
      <c r="X170" s="16">
        <v>1</v>
      </c>
      <c r="Y170" s="16">
        <v>0</v>
      </c>
      <c r="Z170" s="16" t="s">
        <v>3</v>
      </c>
      <c r="AA170" s="16" t="s">
        <v>4</v>
      </c>
      <c r="AB170" s="115" t="s">
        <v>5</v>
      </c>
    </row>
    <row r="171" spans="1:28" ht="24" x14ac:dyDescent="0.55000000000000004">
      <c r="A171" s="9"/>
      <c r="B171" s="14" t="s">
        <v>109</v>
      </c>
      <c r="C171" s="15">
        <v>11</v>
      </c>
      <c r="D171" s="15">
        <v>16</v>
      </c>
      <c r="E171" s="15">
        <v>6</v>
      </c>
      <c r="F171" s="15">
        <v>7</v>
      </c>
      <c r="G171" s="15">
        <v>1</v>
      </c>
      <c r="H171" s="15">
        <v>3</v>
      </c>
      <c r="I171" s="15">
        <v>2</v>
      </c>
      <c r="J171" s="15">
        <v>3</v>
      </c>
      <c r="K171" s="15"/>
      <c r="L171" s="15"/>
      <c r="M171" s="15">
        <v>59</v>
      </c>
      <c r="N171" s="104"/>
      <c r="O171" s="167"/>
      <c r="P171" s="167"/>
      <c r="Q171" s="16" t="s">
        <v>110</v>
      </c>
      <c r="R171" s="90">
        <v>11</v>
      </c>
      <c r="S171" s="92">
        <v>8</v>
      </c>
      <c r="T171" s="92">
        <v>11</v>
      </c>
      <c r="U171" s="92">
        <v>9</v>
      </c>
      <c r="V171" s="92">
        <v>6</v>
      </c>
      <c r="W171" s="92">
        <v>3</v>
      </c>
      <c r="X171" s="92">
        <v>3</v>
      </c>
      <c r="Y171" s="92">
        <v>7</v>
      </c>
      <c r="Z171" s="16"/>
      <c r="AA171" s="16"/>
      <c r="AB171" s="116">
        <f t="shared" ref="AB171:AB181" si="28">SUM(R171:AA171)</f>
        <v>58</v>
      </c>
    </row>
    <row r="172" spans="1:28" ht="24" x14ac:dyDescent="0.55000000000000004">
      <c r="A172" s="9"/>
      <c r="B172" s="14" t="s">
        <v>111</v>
      </c>
      <c r="C172" s="15">
        <v>27</v>
      </c>
      <c r="D172" s="15">
        <v>14</v>
      </c>
      <c r="E172" s="15">
        <v>15</v>
      </c>
      <c r="F172" s="15"/>
      <c r="G172" s="15">
        <v>3</v>
      </c>
      <c r="H172" s="15"/>
      <c r="I172" s="15"/>
      <c r="J172" s="15"/>
      <c r="K172" s="15"/>
      <c r="L172" s="15"/>
      <c r="M172" s="16">
        <f t="shared" ref="M172:M182" si="29">SUM(C172:L172)</f>
        <v>59</v>
      </c>
      <c r="N172" s="104"/>
      <c r="O172" s="167"/>
      <c r="P172" s="167"/>
      <c r="Q172" s="16" t="s">
        <v>112</v>
      </c>
      <c r="R172" s="90">
        <v>9</v>
      </c>
      <c r="S172" s="92">
        <v>8</v>
      </c>
      <c r="T172" s="92">
        <v>14</v>
      </c>
      <c r="U172" s="92">
        <v>10</v>
      </c>
      <c r="V172" s="92">
        <v>15</v>
      </c>
      <c r="W172" s="92">
        <v>2</v>
      </c>
      <c r="X172" s="92">
        <v>0</v>
      </c>
      <c r="Y172" s="92">
        <v>0</v>
      </c>
      <c r="Z172" s="16"/>
      <c r="AA172" s="16"/>
      <c r="AB172" s="116">
        <f t="shared" si="28"/>
        <v>58</v>
      </c>
    </row>
    <row r="173" spans="1:28" ht="24" x14ac:dyDescent="0.55000000000000004">
      <c r="A173" s="9"/>
      <c r="B173" s="14" t="s">
        <v>114</v>
      </c>
      <c r="C173" s="15">
        <v>6</v>
      </c>
      <c r="D173" s="15"/>
      <c r="E173" s="15">
        <v>2</v>
      </c>
      <c r="F173" s="15"/>
      <c r="G173" s="15"/>
      <c r="H173" s="15"/>
      <c r="I173" s="15"/>
      <c r="J173" s="15"/>
      <c r="K173" s="15"/>
      <c r="L173" s="15"/>
      <c r="M173" s="16">
        <f t="shared" si="29"/>
        <v>8</v>
      </c>
      <c r="N173" s="104"/>
      <c r="O173" s="167"/>
      <c r="P173" s="167"/>
      <c r="Q173" s="16" t="s">
        <v>113</v>
      </c>
      <c r="R173" s="90">
        <v>0</v>
      </c>
      <c r="S173" s="92">
        <v>1</v>
      </c>
      <c r="T173" s="92">
        <v>2</v>
      </c>
      <c r="U173" s="92">
        <v>5</v>
      </c>
      <c r="V173" s="92">
        <v>0</v>
      </c>
      <c r="W173" s="92">
        <v>0</v>
      </c>
      <c r="X173" s="92">
        <v>0</v>
      </c>
      <c r="Y173" s="92">
        <v>0</v>
      </c>
      <c r="Z173" s="16"/>
      <c r="AA173" s="16"/>
      <c r="AB173" s="116">
        <f t="shared" si="28"/>
        <v>8</v>
      </c>
    </row>
    <row r="174" spans="1:28" ht="24" x14ac:dyDescent="0.55000000000000004">
      <c r="A174" s="9"/>
      <c r="B174" s="14" t="s">
        <v>116</v>
      </c>
      <c r="C174" s="15">
        <v>12</v>
      </c>
      <c r="D174" s="15">
        <v>7</v>
      </c>
      <c r="E174" s="15">
        <v>9</v>
      </c>
      <c r="F174" s="15">
        <v>12</v>
      </c>
      <c r="G174" s="15">
        <v>5</v>
      </c>
      <c r="H174" s="15">
        <v>10</v>
      </c>
      <c r="I174" s="15">
        <v>5</v>
      </c>
      <c r="J174" s="15">
        <v>14</v>
      </c>
      <c r="K174" s="15"/>
      <c r="L174" s="15"/>
      <c r="M174" s="16">
        <f t="shared" si="29"/>
        <v>74</v>
      </c>
      <c r="N174" s="104"/>
      <c r="O174" s="167"/>
      <c r="P174" s="167"/>
      <c r="Q174" s="16" t="s">
        <v>115</v>
      </c>
      <c r="R174" s="92">
        <v>37</v>
      </c>
      <c r="S174" s="92">
        <v>10</v>
      </c>
      <c r="T174" s="92">
        <v>13</v>
      </c>
      <c r="U174" s="92">
        <v>4</v>
      </c>
      <c r="V174" s="92">
        <v>8</v>
      </c>
      <c r="W174" s="92">
        <v>2</v>
      </c>
      <c r="X174" s="92">
        <v>1</v>
      </c>
      <c r="Y174" s="92">
        <v>1</v>
      </c>
      <c r="Z174" s="16"/>
      <c r="AA174" s="16"/>
      <c r="AB174" s="20">
        <f t="shared" si="28"/>
        <v>76</v>
      </c>
    </row>
    <row r="175" spans="1:28" ht="24" x14ac:dyDescent="0.55000000000000004">
      <c r="A175" s="9"/>
      <c r="B175" s="14" t="s">
        <v>118</v>
      </c>
      <c r="C175" s="15">
        <v>29</v>
      </c>
      <c r="D175" s="15">
        <v>8</v>
      </c>
      <c r="E175" s="15">
        <v>12</v>
      </c>
      <c r="F175" s="15">
        <v>8</v>
      </c>
      <c r="G175" s="15">
        <v>12</v>
      </c>
      <c r="H175" s="15">
        <v>1</v>
      </c>
      <c r="I175" s="15">
        <v>4</v>
      </c>
      <c r="J175" s="15">
        <v>1</v>
      </c>
      <c r="K175" s="15"/>
      <c r="L175" s="15"/>
      <c r="M175" s="16">
        <f t="shared" si="29"/>
        <v>75</v>
      </c>
      <c r="N175" s="104"/>
      <c r="O175" s="167"/>
      <c r="P175" s="167"/>
      <c r="Q175" s="16" t="s">
        <v>117</v>
      </c>
      <c r="R175" s="92">
        <v>12</v>
      </c>
      <c r="S175" s="92">
        <v>20</v>
      </c>
      <c r="T175" s="92">
        <v>14</v>
      </c>
      <c r="U175" s="92">
        <v>19</v>
      </c>
      <c r="V175" s="92">
        <v>10</v>
      </c>
      <c r="W175" s="92">
        <v>1</v>
      </c>
      <c r="X175" s="92">
        <v>0</v>
      </c>
      <c r="Y175" s="92">
        <v>0</v>
      </c>
      <c r="Z175" s="16"/>
      <c r="AA175" s="16"/>
      <c r="AB175" s="20">
        <f t="shared" si="28"/>
        <v>76</v>
      </c>
    </row>
    <row r="176" spans="1:28" ht="24" x14ac:dyDescent="0.55000000000000004">
      <c r="A176" s="9"/>
      <c r="B176" s="14" t="s">
        <v>120</v>
      </c>
      <c r="C176" s="15">
        <f>SUM(J177)</f>
        <v>5</v>
      </c>
      <c r="D176" s="15">
        <v>1</v>
      </c>
      <c r="E176" s="15">
        <v>5</v>
      </c>
      <c r="F176" s="15"/>
      <c r="G176" s="15"/>
      <c r="H176" s="15"/>
      <c r="I176" s="15"/>
      <c r="J176" s="15"/>
      <c r="K176" s="15"/>
      <c r="L176" s="15"/>
      <c r="M176" s="16">
        <f t="shared" si="29"/>
        <v>11</v>
      </c>
      <c r="N176" s="104"/>
      <c r="O176" s="167"/>
      <c r="P176" s="167"/>
      <c r="Q176" s="16" t="s">
        <v>119</v>
      </c>
      <c r="R176" s="92">
        <v>5</v>
      </c>
      <c r="S176" s="92">
        <v>2</v>
      </c>
      <c r="T176" s="92">
        <v>5</v>
      </c>
      <c r="U176" s="92">
        <v>0</v>
      </c>
      <c r="V176" s="92">
        <v>0</v>
      </c>
      <c r="W176" s="92">
        <v>0</v>
      </c>
      <c r="X176" s="92">
        <v>0</v>
      </c>
      <c r="Y176" s="92">
        <v>0</v>
      </c>
      <c r="Z176" s="16"/>
      <c r="AA176" s="16"/>
      <c r="AB176" s="20">
        <f t="shared" si="28"/>
        <v>12</v>
      </c>
    </row>
    <row r="177" spans="1:28" ht="24" x14ac:dyDescent="0.55000000000000004">
      <c r="A177" s="9"/>
      <c r="B177" s="14" t="s">
        <v>122</v>
      </c>
      <c r="C177" s="15">
        <v>38</v>
      </c>
      <c r="D177" s="15">
        <v>14</v>
      </c>
      <c r="E177" s="15">
        <v>8</v>
      </c>
      <c r="F177" s="15">
        <v>10</v>
      </c>
      <c r="G177" s="15">
        <v>5</v>
      </c>
      <c r="H177" s="15">
        <v>7</v>
      </c>
      <c r="I177" s="15">
        <v>10</v>
      </c>
      <c r="J177" s="15">
        <v>5</v>
      </c>
      <c r="K177" s="15"/>
      <c r="L177" s="15"/>
      <c r="M177" s="16">
        <f t="shared" si="29"/>
        <v>97</v>
      </c>
      <c r="N177" s="104"/>
      <c r="O177" s="167"/>
      <c r="P177" s="167"/>
      <c r="Q177" s="16" t="s">
        <v>121</v>
      </c>
      <c r="R177" s="92">
        <v>15</v>
      </c>
      <c r="S177" s="92">
        <v>14</v>
      </c>
      <c r="T177" s="92">
        <v>17</v>
      </c>
      <c r="U177" s="92">
        <v>10</v>
      </c>
      <c r="V177" s="92">
        <v>9</v>
      </c>
      <c r="W177" s="92">
        <v>8</v>
      </c>
      <c r="X177" s="92">
        <v>6</v>
      </c>
      <c r="Y177" s="92">
        <v>17</v>
      </c>
      <c r="Z177" s="16"/>
      <c r="AA177" s="16"/>
      <c r="AB177" s="20">
        <f t="shared" si="28"/>
        <v>96</v>
      </c>
    </row>
    <row r="178" spans="1:28" ht="24" x14ac:dyDescent="0.55000000000000004">
      <c r="A178" s="9"/>
      <c r="B178" s="14" t="s">
        <v>124</v>
      </c>
      <c r="C178" s="15">
        <v>44</v>
      </c>
      <c r="D178" s="15">
        <v>28</v>
      </c>
      <c r="E178" s="15">
        <v>16</v>
      </c>
      <c r="F178" s="15">
        <v>6</v>
      </c>
      <c r="G178" s="15">
        <v>2</v>
      </c>
      <c r="H178" s="15"/>
      <c r="I178" s="15">
        <v>1</v>
      </c>
      <c r="J178" s="15"/>
      <c r="K178" s="15"/>
      <c r="L178" s="15"/>
      <c r="M178" s="16">
        <f t="shared" si="29"/>
        <v>97</v>
      </c>
      <c r="N178" s="104"/>
      <c r="O178" s="167"/>
      <c r="P178" s="167"/>
      <c r="Q178" s="16" t="s">
        <v>123</v>
      </c>
      <c r="R178" s="92">
        <v>19</v>
      </c>
      <c r="S178" s="92">
        <v>9</v>
      </c>
      <c r="T178" s="92">
        <v>8</v>
      </c>
      <c r="U178" s="92">
        <v>10</v>
      </c>
      <c r="V178" s="92">
        <v>16</v>
      </c>
      <c r="W178" s="92">
        <v>14</v>
      </c>
      <c r="X178" s="92">
        <v>20</v>
      </c>
      <c r="Y178" s="92">
        <v>0</v>
      </c>
      <c r="Z178" s="16"/>
      <c r="AA178" s="16"/>
      <c r="AB178" s="20">
        <f t="shared" si="28"/>
        <v>96</v>
      </c>
    </row>
    <row r="179" spans="1:28" ht="24" x14ac:dyDescent="0.55000000000000004">
      <c r="A179" s="9"/>
      <c r="B179" s="14" t="s">
        <v>126</v>
      </c>
      <c r="C179" s="15">
        <v>8</v>
      </c>
      <c r="D179" s="15">
        <v>6</v>
      </c>
      <c r="E179" s="15">
        <v>7</v>
      </c>
      <c r="F179" s="15">
        <v>8</v>
      </c>
      <c r="G179" s="15">
        <v>6</v>
      </c>
      <c r="H179" s="15">
        <v>3</v>
      </c>
      <c r="I179" s="15">
        <v>3</v>
      </c>
      <c r="J179" s="15">
        <v>9</v>
      </c>
      <c r="K179" s="15"/>
      <c r="L179" s="15"/>
      <c r="M179" s="16">
        <f t="shared" si="29"/>
        <v>50</v>
      </c>
      <c r="N179" s="104"/>
      <c r="O179" s="167"/>
      <c r="P179" s="167"/>
      <c r="Q179" s="16" t="s">
        <v>125</v>
      </c>
      <c r="R179" s="92">
        <v>11</v>
      </c>
      <c r="S179" s="92">
        <v>9</v>
      </c>
      <c r="T179" s="92">
        <v>16</v>
      </c>
      <c r="U179" s="92">
        <v>5</v>
      </c>
      <c r="V179" s="92">
        <v>6</v>
      </c>
      <c r="W179" s="92">
        <v>0</v>
      </c>
      <c r="X179" s="92">
        <v>1</v>
      </c>
      <c r="Y179" s="92">
        <v>1</v>
      </c>
      <c r="Z179" s="16"/>
      <c r="AA179" s="16"/>
      <c r="AB179" s="20">
        <f t="shared" si="28"/>
        <v>49</v>
      </c>
    </row>
    <row r="180" spans="1:28" ht="24" x14ac:dyDescent="0.55000000000000004">
      <c r="A180" s="9"/>
      <c r="B180" s="14" t="s">
        <v>127</v>
      </c>
      <c r="C180" s="15">
        <v>8</v>
      </c>
      <c r="D180" s="15">
        <v>7</v>
      </c>
      <c r="E180" s="15">
        <v>12</v>
      </c>
      <c r="F180" s="15">
        <v>6</v>
      </c>
      <c r="G180" s="15">
        <v>15</v>
      </c>
      <c r="H180" s="15">
        <v>6</v>
      </c>
      <c r="I180" s="15">
        <v>8</v>
      </c>
      <c r="J180" s="15">
        <v>2</v>
      </c>
      <c r="K180" s="15"/>
      <c r="L180" s="15"/>
      <c r="M180" s="16">
        <f t="shared" si="29"/>
        <v>64</v>
      </c>
      <c r="N180" s="104"/>
      <c r="O180" s="167"/>
      <c r="P180" s="167"/>
      <c r="Q180" s="16" t="s">
        <v>263</v>
      </c>
      <c r="R180" s="92">
        <v>4</v>
      </c>
      <c r="S180" s="92">
        <v>10</v>
      </c>
      <c r="T180" s="92">
        <v>25</v>
      </c>
      <c r="U180" s="92">
        <v>6</v>
      </c>
      <c r="V180" s="92">
        <v>4</v>
      </c>
      <c r="W180" s="92">
        <v>6</v>
      </c>
      <c r="X180" s="92">
        <v>3</v>
      </c>
      <c r="Y180" s="92">
        <v>5</v>
      </c>
      <c r="Z180" s="16"/>
      <c r="AA180" s="16"/>
      <c r="AB180" s="20">
        <f t="shared" si="28"/>
        <v>63</v>
      </c>
    </row>
    <row r="181" spans="1:28" s="1" customFormat="1" ht="24" x14ac:dyDescent="0.55000000000000004">
      <c r="A181" s="9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6"/>
      <c r="N181" s="104"/>
      <c r="O181" s="167"/>
      <c r="P181" s="167"/>
      <c r="Q181" s="16" t="s">
        <v>128</v>
      </c>
      <c r="R181" s="92">
        <v>31</v>
      </c>
      <c r="S181" s="92">
        <v>20</v>
      </c>
      <c r="T181" s="92">
        <v>16</v>
      </c>
      <c r="U181" s="92">
        <v>1</v>
      </c>
      <c r="V181" s="92">
        <v>1</v>
      </c>
      <c r="W181" s="92">
        <v>0</v>
      </c>
      <c r="X181" s="92">
        <v>0</v>
      </c>
      <c r="Y181" s="92">
        <v>1</v>
      </c>
      <c r="Z181" s="16"/>
      <c r="AA181" s="16"/>
      <c r="AB181" s="20">
        <f t="shared" si="28"/>
        <v>70</v>
      </c>
    </row>
    <row r="182" spans="1:28" ht="24" x14ac:dyDescent="0.2">
      <c r="A182" s="9"/>
      <c r="B182" s="14" t="s">
        <v>129</v>
      </c>
      <c r="C182" s="15">
        <v>25</v>
      </c>
      <c r="D182" s="15">
        <v>16</v>
      </c>
      <c r="E182" s="15">
        <v>15</v>
      </c>
      <c r="F182" s="15">
        <v>7</v>
      </c>
      <c r="G182" s="15">
        <v>1</v>
      </c>
      <c r="H182" s="15">
        <v>4</v>
      </c>
      <c r="I182" s="15">
        <v>3</v>
      </c>
      <c r="J182" s="15"/>
      <c r="K182" s="15"/>
      <c r="L182" s="15"/>
      <c r="M182" s="16">
        <f t="shared" si="29"/>
        <v>71</v>
      </c>
      <c r="N182" s="104"/>
      <c r="O182" s="167"/>
      <c r="P182" s="167"/>
      <c r="Q182" s="16" t="s">
        <v>5</v>
      </c>
      <c r="R182" s="16">
        <f t="shared" ref="R182:Y182" si="30">SUM(R171:R181)</f>
        <v>154</v>
      </c>
      <c r="S182" s="16">
        <f t="shared" si="30"/>
        <v>111</v>
      </c>
      <c r="T182" s="16">
        <f t="shared" si="30"/>
        <v>141</v>
      </c>
      <c r="U182" s="16">
        <f t="shared" si="30"/>
        <v>79</v>
      </c>
      <c r="V182" s="16">
        <f t="shared" si="30"/>
        <v>75</v>
      </c>
      <c r="W182" s="16">
        <f t="shared" si="30"/>
        <v>36</v>
      </c>
      <c r="X182" s="16">
        <f t="shared" si="30"/>
        <v>34</v>
      </c>
      <c r="Y182" s="16">
        <f t="shared" si="30"/>
        <v>32</v>
      </c>
      <c r="Z182" s="16"/>
      <c r="AA182" s="16"/>
      <c r="AB182" s="117">
        <f>SUM(AB171:AB181)</f>
        <v>662</v>
      </c>
    </row>
    <row r="183" spans="1:28" ht="24" x14ac:dyDescent="0.2">
      <c r="A183" s="9"/>
      <c r="B183" s="14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32"/>
      <c r="N183" s="104"/>
      <c r="O183" s="167"/>
      <c r="P183" s="167"/>
      <c r="Q183" s="3"/>
      <c r="R183" s="16">
        <f>R182*R170</f>
        <v>616</v>
      </c>
      <c r="S183" s="16">
        <f t="shared" ref="S183:Y183" si="31">S182*S170</f>
        <v>388.5</v>
      </c>
      <c r="T183" s="16">
        <f t="shared" si="31"/>
        <v>423</v>
      </c>
      <c r="U183" s="16">
        <f t="shared" si="31"/>
        <v>197.5</v>
      </c>
      <c r="V183" s="16">
        <f t="shared" si="31"/>
        <v>150</v>
      </c>
      <c r="W183" s="16">
        <f t="shared" si="31"/>
        <v>54</v>
      </c>
      <c r="X183" s="16">
        <f t="shared" si="31"/>
        <v>34</v>
      </c>
      <c r="Y183" s="16">
        <f t="shared" si="31"/>
        <v>0</v>
      </c>
      <c r="Z183" s="16"/>
      <c r="AA183" s="16"/>
      <c r="AB183" s="117">
        <f>SUM(R183:AA183)</f>
        <v>1863</v>
      </c>
    </row>
    <row r="184" spans="1:28" ht="24" x14ac:dyDescent="0.2">
      <c r="A184" s="9"/>
      <c r="B184" s="2" t="s">
        <v>5</v>
      </c>
      <c r="C184" s="32">
        <f t="shared" ref="C184:J184" si="32">SUM(C171:C183)</f>
        <v>213</v>
      </c>
      <c r="D184" s="32">
        <f t="shared" si="32"/>
        <v>117</v>
      </c>
      <c r="E184" s="32">
        <f t="shared" si="32"/>
        <v>107</v>
      </c>
      <c r="F184" s="32">
        <f t="shared" si="32"/>
        <v>64</v>
      </c>
      <c r="G184" s="32">
        <f t="shared" si="32"/>
        <v>50</v>
      </c>
      <c r="H184" s="32">
        <f t="shared" si="32"/>
        <v>34</v>
      </c>
      <c r="I184" s="32">
        <f t="shared" si="32"/>
        <v>36</v>
      </c>
      <c r="J184" s="32">
        <f t="shared" si="32"/>
        <v>34</v>
      </c>
      <c r="K184" s="32"/>
      <c r="L184" s="32"/>
      <c r="M184" s="32">
        <v>665</v>
      </c>
      <c r="N184" s="104"/>
      <c r="O184" s="167"/>
      <c r="P184" s="167"/>
      <c r="Q184" s="3" t="s">
        <v>26</v>
      </c>
      <c r="R184" s="26">
        <f>AB183/AB182</f>
        <v>2.8141993957703928</v>
      </c>
      <c r="S184" s="26"/>
      <c r="T184" s="26"/>
      <c r="U184" s="26"/>
      <c r="V184" s="26"/>
      <c r="W184" s="26"/>
      <c r="X184" s="26"/>
      <c r="Y184" s="26"/>
      <c r="Z184" s="26"/>
      <c r="AA184" s="26"/>
      <c r="AB184" s="98"/>
    </row>
    <row r="185" spans="1:28" ht="24" x14ac:dyDescent="0.2">
      <c r="A185" s="9"/>
      <c r="B185" s="3" t="s">
        <v>26</v>
      </c>
      <c r="C185" s="719">
        <v>2.95</v>
      </c>
      <c r="D185" s="720"/>
      <c r="E185" s="720"/>
      <c r="F185" s="720"/>
      <c r="G185" s="720"/>
      <c r="H185" s="720"/>
      <c r="I185" s="720"/>
      <c r="J185" s="720"/>
      <c r="K185" s="720"/>
      <c r="L185" s="720"/>
      <c r="M185" s="721"/>
      <c r="N185" s="99"/>
      <c r="O185" s="168"/>
      <c r="P185" s="168"/>
      <c r="Q185" s="16" t="s">
        <v>28</v>
      </c>
      <c r="R185" s="26">
        <f>(R182*100)/AB182</f>
        <v>23.262839879154079</v>
      </c>
      <c r="S185" s="26">
        <f>(S182*100)/AB182</f>
        <v>16.76737160120846</v>
      </c>
      <c r="T185" s="26">
        <f>(T182*100)/AB182</f>
        <v>21.299093655589125</v>
      </c>
      <c r="U185" s="26">
        <f>(U182*100)/AB182</f>
        <v>11.933534743202417</v>
      </c>
      <c r="V185" s="26">
        <f>(V182*100)/AB182</f>
        <v>11.329305135951662</v>
      </c>
      <c r="W185" s="26">
        <f>(W182*100)/AB182</f>
        <v>5.4380664652567976</v>
      </c>
      <c r="X185" s="26">
        <f>(X182*100)/AB182</f>
        <v>5.1359516616314203</v>
      </c>
      <c r="Y185" s="26">
        <f>(Y182*100)/AB182</f>
        <v>4.833836858006042</v>
      </c>
      <c r="Z185" s="26"/>
      <c r="AA185" s="26"/>
      <c r="AB185" s="98">
        <f>SUM(R185:AA185)</f>
        <v>100</v>
      </c>
    </row>
    <row r="186" spans="1:28" ht="24" x14ac:dyDescent="0.2">
      <c r="A186" s="9"/>
      <c r="B186" s="2" t="s">
        <v>28</v>
      </c>
      <c r="C186" s="21">
        <f>(C184*100)/M184</f>
        <v>32.030075187969928</v>
      </c>
      <c r="D186" s="21">
        <f>(D184*100)/M184</f>
        <v>17.593984962406015</v>
      </c>
      <c r="E186" s="21">
        <f>(E184*100)/M184</f>
        <v>16.090225563909776</v>
      </c>
      <c r="F186" s="21">
        <f>(F184*100)/M184</f>
        <v>9.6240601503759393</v>
      </c>
      <c r="G186" s="21">
        <f>(G184*100)/M184</f>
        <v>7.518796992481203</v>
      </c>
      <c r="H186" s="21">
        <f>(H184*100)/M184</f>
        <v>5.1127819548872182</v>
      </c>
      <c r="I186" s="21">
        <f>(I184*100)/M184</f>
        <v>5.4135338345864659</v>
      </c>
      <c r="J186" s="21">
        <f>(J184*100)/M184</f>
        <v>5.1127819548872182</v>
      </c>
      <c r="K186" s="21"/>
      <c r="L186" s="21"/>
      <c r="M186" s="21">
        <v>100</v>
      </c>
      <c r="N186" s="99"/>
      <c r="O186" s="168"/>
      <c r="P186" s="168"/>
      <c r="Q186" s="11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</row>
    <row r="187" spans="1:28" ht="24" x14ac:dyDescent="0.2">
      <c r="A187" s="9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25"/>
      <c r="O187" s="25"/>
      <c r="P187" s="25"/>
      <c r="Q187" s="25" t="s">
        <v>30</v>
      </c>
      <c r="R187" s="5"/>
      <c r="S187" s="5"/>
      <c r="T187" s="5"/>
      <c r="U187" s="5"/>
      <c r="V187" s="4"/>
      <c r="W187" s="4">
        <f>R185+S185+T185</f>
        <v>61.329305135951664</v>
      </c>
      <c r="X187" s="6"/>
      <c r="Y187" s="6"/>
      <c r="Z187" s="6"/>
      <c r="AA187" s="6"/>
      <c r="AB187" s="6"/>
    </row>
    <row r="188" spans="1:28" ht="24" x14ac:dyDescent="0.2">
      <c r="A188" s="9"/>
      <c r="B188" s="4" t="s">
        <v>78</v>
      </c>
      <c r="C188" s="5"/>
      <c r="D188" s="5"/>
      <c r="E188" s="5"/>
      <c r="F188" s="5"/>
      <c r="G188" s="5"/>
      <c r="H188" s="4">
        <f>C186+D186+E186</f>
        <v>65.714285714285722</v>
      </c>
      <c r="I188" s="4"/>
      <c r="J188" s="5"/>
      <c r="K188" s="5"/>
      <c r="L188" s="5"/>
      <c r="M188" s="5"/>
      <c r="N188" s="11"/>
      <c r="O188" s="11"/>
      <c r="P188" s="11"/>
      <c r="Q188" s="6" t="s">
        <v>273</v>
      </c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24" x14ac:dyDescent="0.2">
      <c r="A189" s="9"/>
      <c r="B189" s="4"/>
      <c r="C189" s="5"/>
      <c r="D189" s="5"/>
      <c r="E189" s="5"/>
      <c r="F189" s="5"/>
      <c r="G189" s="5"/>
      <c r="H189" s="5"/>
      <c r="I189" s="4"/>
      <c r="J189" s="5"/>
      <c r="K189" s="5"/>
      <c r="L189" s="5"/>
      <c r="M189" s="5"/>
      <c r="N189" s="11"/>
      <c r="O189" s="11"/>
      <c r="P189" s="11"/>
      <c r="Q189" s="103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24" x14ac:dyDescent="0.2">
      <c r="A190" s="9"/>
      <c r="B190" s="6" t="s">
        <v>230</v>
      </c>
      <c r="C190" s="5"/>
      <c r="D190" s="5"/>
      <c r="E190" s="5"/>
      <c r="F190" s="5"/>
      <c r="G190" s="5"/>
      <c r="H190" s="5"/>
      <c r="I190" s="4"/>
      <c r="J190" s="5"/>
      <c r="K190" s="5"/>
      <c r="L190" s="5"/>
      <c r="M190" s="5"/>
      <c r="N190" s="11"/>
      <c r="O190" s="11"/>
      <c r="P190" s="11"/>
      <c r="Q190" s="103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24" x14ac:dyDescent="0.2">
      <c r="A191" s="9"/>
      <c r="B191" s="4"/>
      <c r="C191" s="5"/>
      <c r="D191" s="5"/>
      <c r="E191" s="5"/>
      <c r="F191" s="5"/>
      <c r="G191" s="5"/>
      <c r="H191" s="5"/>
      <c r="I191" s="4"/>
      <c r="J191" s="5"/>
      <c r="K191" s="5"/>
      <c r="L191" s="5"/>
      <c r="M191" s="5"/>
      <c r="N191" s="5"/>
      <c r="O191" s="5"/>
      <c r="P191" s="5"/>
      <c r="Q191" s="103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24" x14ac:dyDescent="0.2">
      <c r="A192" s="9"/>
      <c r="B192" s="4"/>
      <c r="C192" s="5"/>
      <c r="D192" s="5"/>
      <c r="E192" s="5"/>
      <c r="F192" s="5"/>
      <c r="G192" s="5"/>
      <c r="H192" s="5"/>
      <c r="I192" s="4"/>
      <c r="J192" s="5"/>
      <c r="K192" s="5"/>
      <c r="L192" s="5"/>
      <c r="M192" s="5"/>
      <c r="N192" s="5"/>
      <c r="O192" s="5"/>
      <c r="P192" s="5"/>
      <c r="Q192" s="103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24" x14ac:dyDescent="0.2">
      <c r="A193" s="9"/>
      <c r="B193" s="4"/>
      <c r="C193" s="5"/>
      <c r="D193" s="5"/>
      <c r="E193" s="5"/>
      <c r="F193" s="5"/>
      <c r="G193" s="5"/>
      <c r="H193" s="5"/>
      <c r="I193" s="4"/>
      <c r="J193" s="5"/>
      <c r="K193" s="5"/>
      <c r="L193" s="5"/>
      <c r="M193" s="5"/>
      <c r="N193" s="5"/>
      <c r="O193" s="5"/>
      <c r="P193" s="5"/>
      <c r="Q193" s="103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24" x14ac:dyDescent="0.2">
      <c r="A194" s="9"/>
      <c r="B194" s="4"/>
      <c r="C194" s="5"/>
      <c r="D194" s="5"/>
      <c r="E194" s="5"/>
      <c r="F194" s="5"/>
      <c r="G194" s="5"/>
      <c r="H194" s="5"/>
      <c r="I194" s="4"/>
      <c r="J194" s="5"/>
      <c r="K194" s="5"/>
      <c r="L194" s="5"/>
      <c r="M194" s="5"/>
      <c r="N194" s="5"/>
      <c r="O194" s="5"/>
      <c r="P194" s="5"/>
      <c r="Q194" s="103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24" x14ac:dyDescent="0.2">
      <c r="A195" s="9"/>
      <c r="B195" s="4"/>
      <c r="C195" s="5"/>
      <c r="D195" s="5"/>
      <c r="E195" s="5"/>
      <c r="F195" s="5"/>
      <c r="G195" s="5"/>
      <c r="H195" s="5"/>
      <c r="I195" s="4"/>
      <c r="J195" s="5"/>
      <c r="K195" s="5"/>
      <c r="L195" s="5"/>
      <c r="M195" s="5"/>
      <c r="N195" s="5"/>
      <c r="O195" s="5"/>
      <c r="P195" s="5"/>
      <c r="Q195" s="103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24" x14ac:dyDescent="0.2">
      <c r="A196" s="9"/>
      <c r="B196" s="4"/>
      <c r="C196" s="5"/>
      <c r="D196" s="5"/>
      <c r="E196" s="5"/>
      <c r="F196" s="5"/>
      <c r="G196" s="5"/>
      <c r="H196" s="5"/>
      <c r="I196" s="4"/>
      <c r="J196" s="5"/>
      <c r="K196" s="5"/>
      <c r="L196" s="5"/>
      <c r="M196" s="5"/>
      <c r="N196" s="5"/>
      <c r="O196" s="5"/>
      <c r="P196" s="5"/>
      <c r="Q196" s="103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s="1" customFormat="1" ht="24" x14ac:dyDescent="0.2">
      <c r="A197" s="9"/>
      <c r="B197" s="4"/>
      <c r="C197" s="5"/>
      <c r="D197" s="5"/>
      <c r="E197" s="5"/>
      <c r="F197" s="5"/>
      <c r="G197" s="5"/>
      <c r="H197" s="5"/>
      <c r="I197" s="4"/>
      <c r="J197" s="5"/>
      <c r="K197" s="5"/>
      <c r="L197" s="5"/>
      <c r="M197" s="5"/>
      <c r="N197" s="5"/>
      <c r="O197" s="5"/>
      <c r="P197" s="5"/>
      <c r="Q197" s="103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24" x14ac:dyDescent="0.2">
      <c r="A198" s="9"/>
      <c r="B198" s="4"/>
      <c r="C198" s="5"/>
      <c r="D198" s="5"/>
      <c r="E198" s="5"/>
      <c r="F198" s="5"/>
      <c r="G198" s="5"/>
      <c r="H198" s="5"/>
      <c r="I198" s="4"/>
      <c r="J198" s="5"/>
      <c r="K198" s="5"/>
      <c r="L198" s="5"/>
      <c r="M198" s="5"/>
      <c r="N198" s="5"/>
      <c r="O198" s="5"/>
      <c r="P198" s="5"/>
      <c r="Q198" s="103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24" x14ac:dyDescent="0.2">
      <c r="A199" s="9"/>
      <c r="B199" s="4"/>
      <c r="C199" s="5"/>
      <c r="D199" s="5"/>
      <c r="E199" s="5"/>
      <c r="F199" s="5"/>
      <c r="G199" s="5"/>
      <c r="H199" s="5"/>
      <c r="I199" s="4"/>
      <c r="J199" s="5"/>
      <c r="K199" s="5"/>
      <c r="L199" s="5"/>
      <c r="M199" s="5"/>
      <c r="N199" s="5"/>
      <c r="O199" s="5"/>
      <c r="P199" s="5"/>
      <c r="Q199" s="103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24" x14ac:dyDescent="0.2">
      <c r="A200" s="9"/>
      <c r="B200" s="706" t="s">
        <v>214</v>
      </c>
      <c r="C200" s="706"/>
      <c r="D200" s="706"/>
      <c r="E200" s="706"/>
      <c r="F200" s="706"/>
      <c r="G200" s="706"/>
      <c r="H200" s="706"/>
      <c r="I200" s="706"/>
      <c r="J200" s="706"/>
      <c r="K200" s="706"/>
      <c r="L200" s="706"/>
      <c r="M200" s="706"/>
      <c r="N200" s="100"/>
      <c r="O200" s="166"/>
      <c r="P200" s="166"/>
      <c r="Q200" s="706" t="s">
        <v>214</v>
      </c>
      <c r="R200" s="706"/>
      <c r="S200" s="706"/>
      <c r="T200" s="706"/>
      <c r="U200" s="706"/>
      <c r="V200" s="706"/>
      <c r="W200" s="706"/>
      <c r="X200" s="706"/>
      <c r="Y200" s="706"/>
      <c r="Z200" s="706"/>
      <c r="AA200" s="706"/>
      <c r="AB200" s="706"/>
    </row>
    <row r="201" spans="1:28" ht="24.75" thickBot="1" x14ac:dyDescent="0.25">
      <c r="A201" s="9"/>
      <c r="B201" s="712" t="s">
        <v>211</v>
      </c>
      <c r="C201" s="712"/>
      <c r="D201" s="712"/>
      <c r="E201" s="712"/>
      <c r="F201" s="712"/>
      <c r="G201" s="712"/>
      <c r="H201" s="712"/>
      <c r="I201" s="712"/>
      <c r="J201" s="712"/>
      <c r="K201" s="712"/>
      <c r="L201" s="712"/>
      <c r="M201" s="712"/>
      <c r="N201" s="104"/>
      <c r="O201" s="167"/>
      <c r="P201" s="167"/>
      <c r="Q201" s="705" t="s">
        <v>256</v>
      </c>
      <c r="R201" s="705"/>
      <c r="S201" s="705"/>
      <c r="T201" s="705"/>
      <c r="U201" s="705"/>
      <c r="V201" s="705"/>
      <c r="W201" s="705"/>
      <c r="X201" s="705"/>
      <c r="Y201" s="705"/>
      <c r="Z201" s="705"/>
      <c r="AA201" s="705"/>
      <c r="AB201" s="705"/>
    </row>
    <row r="202" spans="1:28" ht="24" x14ac:dyDescent="0.2">
      <c r="A202" s="9"/>
      <c r="B202" s="707" t="s">
        <v>1</v>
      </c>
      <c r="C202" s="709" t="s">
        <v>2</v>
      </c>
      <c r="D202" s="710"/>
      <c r="E202" s="710"/>
      <c r="F202" s="710"/>
      <c r="G202" s="710"/>
      <c r="H202" s="710"/>
      <c r="I202" s="710"/>
      <c r="J202" s="710"/>
      <c r="K202" s="710"/>
      <c r="L202" s="710"/>
      <c r="M202" s="711"/>
      <c r="N202" s="104"/>
      <c r="O202" s="167"/>
      <c r="P202" s="167"/>
      <c r="Q202" s="713" t="s">
        <v>1</v>
      </c>
      <c r="R202" s="713" t="s">
        <v>2</v>
      </c>
      <c r="S202" s="713"/>
      <c r="T202" s="713"/>
      <c r="U202" s="713"/>
      <c r="V202" s="713"/>
      <c r="W202" s="713"/>
      <c r="X202" s="713"/>
      <c r="Y202" s="713"/>
      <c r="Z202" s="713"/>
      <c r="AA202" s="713"/>
      <c r="AB202" s="713"/>
    </row>
    <row r="203" spans="1:28" ht="24.75" thickBot="1" x14ac:dyDescent="0.25">
      <c r="A203" s="9"/>
      <c r="B203" s="708"/>
      <c r="C203" s="12">
        <v>4</v>
      </c>
      <c r="D203" s="12">
        <v>3.5</v>
      </c>
      <c r="E203" s="12">
        <v>3</v>
      </c>
      <c r="F203" s="12">
        <v>2.5</v>
      </c>
      <c r="G203" s="12">
        <v>2</v>
      </c>
      <c r="H203" s="12">
        <v>1.5</v>
      </c>
      <c r="I203" s="12">
        <v>1</v>
      </c>
      <c r="J203" s="12">
        <v>0</v>
      </c>
      <c r="K203" s="12" t="s">
        <v>3</v>
      </c>
      <c r="L203" s="12" t="s">
        <v>4</v>
      </c>
      <c r="M203" s="101" t="s">
        <v>5</v>
      </c>
      <c r="N203" s="104"/>
      <c r="O203" s="167"/>
      <c r="P203" s="167"/>
      <c r="Q203" s="713"/>
      <c r="R203" s="16">
        <v>4</v>
      </c>
      <c r="S203" s="16">
        <v>3.5</v>
      </c>
      <c r="T203" s="16">
        <v>3</v>
      </c>
      <c r="U203" s="16">
        <v>2.5</v>
      </c>
      <c r="V203" s="16">
        <v>2</v>
      </c>
      <c r="W203" s="16">
        <v>1.5</v>
      </c>
      <c r="X203" s="16">
        <v>1</v>
      </c>
      <c r="Y203" s="16">
        <v>0</v>
      </c>
      <c r="Z203" s="16" t="s">
        <v>3</v>
      </c>
      <c r="AA203" s="16" t="s">
        <v>4</v>
      </c>
      <c r="AB203" s="16" t="s">
        <v>5</v>
      </c>
    </row>
    <row r="204" spans="1:28" ht="24" x14ac:dyDescent="0.55000000000000004">
      <c r="A204" s="9"/>
      <c r="B204" s="14" t="s">
        <v>130</v>
      </c>
      <c r="C204" s="15">
        <v>4</v>
      </c>
      <c r="D204" s="15">
        <v>11</v>
      </c>
      <c r="E204" s="15">
        <v>7</v>
      </c>
      <c r="F204" s="15">
        <v>10</v>
      </c>
      <c r="G204" s="15">
        <v>6</v>
      </c>
      <c r="H204" s="15">
        <v>6</v>
      </c>
      <c r="I204" s="15">
        <v>13</v>
      </c>
      <c r="J204" s="15">
        <v>2</v>
      </c>
      <c r="K204" s="15"/>
      <c r="L204" s="15"/>
      <c r="M204" s="15">
        <f t="shared" ref="M204:M218" si="33">SUM(C204:L204)</f>
        <v>59</v>
      </c>
      <c r="N204" s="104"/>
      <c r="O204" s="167"/>
      <c r="P204" s="167"/>
      <c r="Q204" s="16" t="s">
        <v>131</v>
      </c>
      <c r="R204" s="114">
        <v>7</v>
      </c>
      <c r="S204" s="92">
        <v>10</v>
      </c>
      <c r="T204" s="92">
        <v>21</v>
      </c>
      <c r="U204" s="92">
        <v>6</v>
      </c>
      <c r="V204" s="92">
        <v>7</v>
      </c>
      <c r="W204" s="92">
        <v>5</v>
      </c>
      <c r="X204" s="92">
        <v>2</v>
      </c>
      <c r="Y204" s="92">
        <v>0</v>
      </c>
      <c r="Z204" s="16"/>
      <c r="AA204" s="16"/>
      <c r="AB204" s="16">
        <f t="shared" ref="AB204:AB219" si="34">SUM(R204:AA204)</f>
        <v>58</v>
      </c>
    </row>
    <row r="205" spans="1:28" ht="24" x14ac:dyDescent="0.55000000000000004">
      <c r="A205" s="9"/>
      <c r="B205" s="14" t="s">
        <v>132</v>
      </c>
      <c r="C205" s="15">
        <v>12</v>
      </c>
      <c r="D205" s="15">
        <v>4</v>
      </c>
      <c r="E205" s="15">
        <v>5</v>
      </c>
      <c r="F205" s="15"/>
      <c r="G205" s="15"/>
      <c r="H205" s="15"/>
      <c r="I205" s="15"/>
      <c r="J205" s="15"/>
      <c r="K205" s="15"/>
      <c r="L205" s="15"/>
      <c r="M205" s="16">
        <f t="shared" si="33"/>
        <v>21</v>
      </c>
      <c r="N205" s="104"/>
      <c r="O205" s="167"/>
      <c r="P205" s="167"/>
      <c r="Q205" s="16" t="s">
        <v>133</v>
      </c>
      <c r="R205" s="114">
        <v>4</v>
      </c>
      <c r="S205" s="92">
        <v>4</v>
      </c>
      <c r="T205" s="92">
        <v>9</v>
      </c>
      <c r="U205" s="92">
        <v>1</v>
      </c>
      <c r="V205" s="92">
        <v>2</v>
      </c>
      <c r="W205" s="92">
        <v>1</v>
      </c>
      <c r="X205" s="92">
        <v>0</v>
      </c>
      <c r="Y205" s="92">
        <v>0</v>
      </c>
      <c r="Z205" s="16"/>
      <c r="AA205" s="16"/>
      <c r="AB205" s="16">
        <f t="shared" si="34"/>
        <v>21</v>
      </c>
    </row>
    <row r="206" spans="1:28" ht="24" x14ac:dyDescent="0.55000000000000004">
      <c r="A206" s="9"/>
      <c r="B206" s="2" t="s">
        <v>134</v>
      </c>
      <c r="C206" s="15">
        <v>2</v>
      </c>
      <c r="D206" s="15"/>
      <c r="E206" s="15">
        <v>10</v>
      </c>
      <c r="F206" s="15">
        <v>15</v>
      </c>
      <c r="G206" s="15">
        <v>24</v>
      </c>
      <c r="H206" s="15">
        <v>21</v>
      </c>
      <c r="I206" s="15">
        <v>2</v>
      </c>
      <c r="J206" s="15"/>
      <c r="K206" s="15"/>
      <c r="L206" s="15"/>
      <c r="M206" s="16">
        <f t="shared" si="33"/>
        <v>74</v>
      </c>
      <c r="N206" s="104"/>
      <c r="O206" s="167"/>
      <c r="P206" s="167"/>
      <c r="Q206" s="16" t="s">
        <v>135</v>
      </c>
      <c r="R206" s="92">
        <v>3</v>
      </c>
      <c r="S206" s="92">
        <v>6</v>
      </c>
      <c r="T206" s="92">
        <v>19</v>
      </c>
      <c r="U206" s="92">
        <v>17</v>
      </c>
      <c r="V206" s="92">
        <v>27</v>
      </c>
      <c r="W206" s="92">
        <v>2</v>
      </c>
      <c r="X206" s="92">
        <v>1</v>
      </c>
      <c r="Y206" s="92">
        <v>1</v>
      </c>
      <c r="Z206" s="16"/>
      <c r="AA206" s="16"/>
      <c r="AB206" s="16">
        <f t="shared" si="34"/>
        <v>76</v>
      </c>
    </row>
    <row r="207" spans="1:28" ht="24" x14ac:dyDescent="0.55000000000000004">
      <c r="A207" s="9"/>
      <c r="B207" s="14" t="s">
        <v>136</v>
      </c>
      <c r="C207" s="15">
        <v>1</v>
      </c>
      <c r="D207" s="15">
        <v>3</v>
      </c>
      <c r="E207" s="15">
        <v>5</v>
      </c>
      <c r="F207" s="15">
        <v>4</v>
      </c>
      <c r="G207" s="15">
        <v>4</v>
      </c>
      <c r="H207" s="15">
        <v>3</v>
      </c>
      <c r="I207" s="15">
        <v>3</v>
      </c>
      <c r="J207" s="15"/>
      <c r="K207" s="15"/>
      <c r="L207" s="15"/>
      <c r="M207" s="16">
        <f t="shared" si="33"/>
        <v>23</v>
      </c>
      <c r="N207" s="104"/>
      <c r="O207" s="167"/>
      <c r="P207" s="167"/>
      <c r="Q207" s="16" t="s">
        <v>137</v>
      </c>
      <c r="R207" s="92">
        <v>6</v>
      </c>
      <c r="S207" s="92">
        <v>5</v>
      </c>
      <c r="T207" s="92">
        <v>7</v>
      </c>
      <c r="U207" s="92">
        <v>3</v>
      </c>
      <c r="V207" s="92">
        <v>0</v>
      </c>
      <c r="W207" s="92">
        <v>0</v>
      </c>
      <c r="X207" s="92">
        <v>1</v>
      </c>
      <c r="Y207" s="92">
        <v>1</v>
      </c>
      <c r="Z207" s="16"/>
      <c r="AA207" s="16"/>
      <c r="AB207" s="16">
        <f t="shared" si="34"/>
        <v>23</v>
      </c>
    </row>
    <row r="208" spans="1:28" ht="24" x14ac:dyDescent="0.55000000000000004">
      <c r="A208" s="9"/>
      <c r="B208" s="14" t="s">
        <v>138</v>
      </c>
      <c r="C208" s="15">
        <v>10</v>
      </c>
      <c r="D208" s="15">
        <v>3</v>
      </c>
      <c r="E208" s="15">
        <v>11</v>
      </c>
      <c r="F208" s="15">
        <v>8</v>
      </c>
      <c r="G208" s="15">
        <v>17</v>
      </c>
      <c r="H208" s="15">
        <v>18</v>
      </c>
      <c r="I208" s="15">
        <v>20</v>
      </c>
      <c r="J208" s="15">
        <v>10</v>
      </c>
      <c r="K208" s="15"/>
      <c r="L208" s="15"/>
      <c r="M208" s="16">
        <f t="shared" si="33"/>
        <v>97</v>
      </c>
      <c r="N208" s="104"/>
      <c r="O208" s="167"/>
      <c r="P208" s="167"/>
      <c r="Q208" s="16" t="s">
        <v>139</v>
      </c>
      <c r="R208" s="92">
        <v>4</v>
      </c>
      <c r="S208" s="92">
        <v>8</v>
      </c>
      <c r="T208" s="92">
        <v>5</v>
      </c>
      <c r="U208" s="92">
        <v>18</v>
      </c>
      <c r="V208" s="92">
        <v>24</v>
      </c>
      <c r="W208" s="92">
        <v>9</v>
      </c>
      <c r="X208" s="92">
        <v>18</v>
      </c>
      <c r="Y208" s="123">
        <v>10</v>
      </c>
      <c r="Z208" s="16"/>
      <c r="AA208" s="16"/>
      <c r="AB208" s="16">
        <f t="shared" si="34"/>
        <v>96</v>
      </c>
    </row>
    <row r="209" spans="1:28" ht="24" x14ac:dyDescent="0.55000000000000004">
      <c r="A209" s="9"/>
      <c r="B209" s="14" t="s">
        <v>140</v>
      </c>
      <c r="C209" s="15">
        <v>15</v>
      </c>
      <c r="D209" s="15">
        <v>6</v>
      </c>
      <c r="E209" s="15">
        <v>5</v>
      </c>
      <c r="F209" s="15"/>
      <c r="G209" s="15"/>
      <c r="H209" s="15"/>
      <c r="I209" s="15">
        <v>1</v>
      </c>
      <c r="J209" s="15"/>
      <c r="K209" s="15"/>
      <c r="L209" s="15"/>
      <c r="M209" s="16">
        <f t="shared" si="33"/>
        <v>27</v>
      </c>
      <c r="N209" s="104"/>
      <c r="O209" s="167"/>
      <c r="P209" s="167"/>
      <c r="Q209" s="16" t="s">
        <v>141</v>
      </c>
      <c r="R209" s="92">
        <v>3</v>
      </c>
      <c r="S209" s="92">
        <v>3</v>
      </c>
      <c r="T209" s="92">
        <v>10</v>
      </c>
      <c r="U209" s="92">
        <v>4</v>
      </c>
      <c r="V209" s="92">
        <v>1</v>
      </c>
      <c r="W209" s="92">
        <v>1</v>
      </c>
      <c r="X209" s="92">
        <v>5</v>
      </c>
      <c r="Y209" s="92">
        <v>0</v>
      </c>
      <c r="Z209" s="16"/>
      <c r="AA209" s="16"/>
      <c r="AB209" s="16">
        <f t="shared" si="34"/>
        <v>27</v>
      </c>
    </row>
    <row r="210" spans="1:28" ht="24" x14ac:dyDescent="0.55000000000000004">
      <c r="A210" s="9"/>
      <c r="B210" s="14" t="s">
        <v>251</v>
      </c>
      <c r="C210" s="15">
        <v>5</v>
      </c>
      <c r="D210" s="15">
        <v>7</v>
      </c>
      <c r="E210" s="15">
        <v>15</v>
      </c>
      <c r="F210" s="15">
        <v>5</v>
      </c>
      <c r="G210" s="15">
        <v>11</v>
      </c>
      <c r="H210" s="15">
        <v>6</v>
      </c>
      <c r="I210" s="15"/>
      <c r="J210" s="15">
        <v>1</v>
      </c>
      <c r="K210" s="15"/>
      <c r="L210" s="15"/>
      <c r="M210" s="16">
        <f t="shared" si="33"/>
        <v>50</v>
      </c>
      <c r="N210" s="104"/>
      <c r="O210" s="167"/>
      <c r="P210" s="167"/>
      <c r="Q210" s="16" t="s">
        <v>144</v>
      </c>
      <c r="R210" s="92">
        <v>2</v>
      </c>
      <c r="S210" s="92">
        <v>4</v>
      </c>
      <c r="T210" s="92">
        <v>3</v>
      </c>
      <c r="U210" s="92">
        <v>4</v>
      </c>
      <c r="V210" s="92">
        <v>11</v>
      </c>
      <c r="W210" s="92">
        <v>1</v>
      </c>
      <c r="X210" s="92">
        <v>0</v>
      </c>
      <c r="Y210" s="92">
        <v>1</v>
      </c>
      <c r="Z210" s="33"/>
      <c r="AA210" s="33"/>
      <c r="AB210" s="16">
        <f t="shared" si="34"/>
        <v>26</v>
      </c>
    </row>
    <row r="211" spans="1:28" ht="24" x14ac:dyDescent="0.55000000000000004">
      <c r="A211" s="9"/>
      <c r="B211" s="14" t="s">
        <v>150</v>
      </c>
      <c r="C211" s="15">
        <v>2</v>
      </c>
      <c r="D211" s="15">
        <v>6</v>
      </c>
      <c r="E211" s="15">
        <v>4</v>
      </c>
      <c r="F211" s="15">
        <v>10</v>
      </c>
      <c r="G211" s="15">
        <v>5</v>
      </c>
      <c r="H211" s="15"/>
      <c r="I211" s="15"/>
      <c r="J211" s="15"/>
      <c r="K211" s="15"/>
      <c r="L211" s="15"/>
      <c r="M211" s="16">
        <f t="shared" si="33"/>
        <v>27</v>
      </c>
      <c r="N211" s="104"/>
      <c r="O211" s="167"/>
      <c r="P211" s="167"/>
      <c r="Q211" s="16" t="s">
        <v>146</v>
      </c>
      <c r="R211" s="92">
        <v>2</v>
      </c>
      <c r="S211" s="92">
        <v>6</v>
      </c>
      <c r="T211" s="92">
        <v>11</v>
      </c>
      <c r="U211" s="92">
        <v>6</v>
      </c>
      <c r="V211" s="92">
        <v>1</v>
      </c>
      <c r="W211" s="92">
        <v>0</v>
      </c>
      <c r="X211" s="92">
        <v>0</v>
      </c>
      <c r="Y211" s="92">
        <v>0</v>
      </c>
      <c r="Z211" s="33"/>
      <c r="AA211" s="33"/>
      <c r="AB211" s="16">
        <f t="shared" si="34"/>
        <v>26</v>
      </c>
    </row>
    <row r="212" spans="1:28" ht="24" x14ac:dyDescent="0.55000000000000004">
      <c r="A212" s="9"/>
      <c r="B212" s="14" t="s">
        <v>142</v>
      </c>
      <c r="C212" s="15"/>
      <c r="D212" s="15">
        <v>1</v>
      </c>
      <c r="E212" s="15">
        <v>2</v>
      </c>
      <c r="F212" s="15">
        <v>3</v>
      </c>
      <c r="G212" s="15">
        <v>14</v>
      </c>
      <c r="H212" s="15">
        <v>7</v>
      </c>
      <c r="I212" s="15"/>
      <c r="J212" s="15"/>
      <c r="K212" s="15"/>
      <c r="L212" s="15"/>
      <c r="M212" s="16">
        <f t="shared" si="33"/>
        <v>27</v>
      </c>
      <c r="N212" s="104"/>
      <c r="O212" s="167"/>
      <c r="P212" s="167"/>
      <c r="Q212" s="16" t="s">
        <v>148</v>
      </c>
      <c r="R212" s="92">
        <v>7</v>
      </c>
      <c r="S212" s="92">
        <v>1</v>
      </c>
      <c r="T212" s="92">
        <v>9</v>
      </c>
      <c r="U212" s="92">
        <v>4</v>
      </c>
      <c r="V212" s="92">
        <v>5</v>
      </c>
      <c r="W212" s="92">
        <v>0</v>
      </c>
      <c r="X212" s="92">
        <v>0</v>
      </c>
      <c r="Y212" s="92">
        <v>0</v>
      </c>
      <c r="Z212" s="33"/>
      <c r="AA212" s="33"/>
      <c r="AB212" s="16">
        <f t="shared" si="34"/>
        <v>26</v>
      </c>
    </row>
    <row r="213" spans="1:28" ht="24" x14ac:dyDescent="0.55000000000000004">
      <c r="A213" s="9"/>
      <c r="B213" s="14" t="s">
        <v>145</v>
      </c>
      <c r="C213" s="15">
        <v>8</v>
      </c>
      <c r="D213" s="15">
        <v>16</v>
      </c>
      <c r="E213" s="15">
        <v>3</v>
      </c>
      <c r="F213" s="15"/>
      <c r="G213" s="15"/>
      <c r="H213" s="15"/>
      <c r="I213" s="15"/>
      <c r="J213" s="15"/>
      <c r="K213" s="15"/>
      <c r="L213" s="15"/>
      <c r="M213" s="16">
        <f t="shared" si="33"/>
        <v>27</v>
      </c>
      <c r="N213" s="104"/>
      <c r="O213" s="167"/>
      <c r="P213" s="167"/>
      <c r="Q213" s="16" t="s">
        <v>150</v>
      </c>
      <c r="R213" s="92">
        <v>1</v>
      </c>
      <c r="S213" s="92">
        <v>3</v>
      </c>
      <c r="T213" s="92">
        <v>10</v>
      </c>
      <c r="U213" s="92">
        <v>7</v>
      </c>
      <c r="V213" s="92">
        <v>3</v>
      </c>
      <c r="W213" s="92">
        <v>2</v>
      </c>
      <c r="X213" s="92">
        <v>0</v>
      </c>
      <c r="Y213" s="92">
        <v>0</v>
      </c>
      <c r="Z213" s="16"/>
      <c r="AA213" s="16"/>
      <c r="AB213" s="16">
        <f t="shared" si="34"/>
        <v>26</v>
      </c>
    </row>
    <row r="214" spans="1:28" ht="24" x14ac:dyDescent="0.55000000000000004">
      <c r="A214" s="9"/>
      <c r="B214" s="2" t="s">
        <v>147</v>
      </c>
      <c r="C214" s="16"/>
      <c r="D214" s="16"/>
      <c r="E214" s="16">
        <v>8</v>
      </c>
      <c r="F214" s="16">
        <v>8</v>
      </c>
      <c r="G214" s="16">
        <v>7</v>
      </c>
      <c r="H214" s="16">
        <v>4</v>
      </c>
      <c r="I214" s="16"/>
      <c r="J214" s="15"/>
      <c r="K214" s="15"/>
      <c r="L214" s="15"/>
      <c r="M214" s="16">
        <f t="shared" si="33"/>
        <v>27</v>
      </c>
      <c r="N214" s="104"/>
      <c r="O214" s="167"/>
      <c r="P214" s="167"/>
      <c r="Q214" s="16" t="s">
        <v>152</v>
      </c>
      <c r="R214" s="92">
        <v>2</v>
      </c>
      <c r="S214" s="92">
        <v>4</v>
      </c>
      <c r="T214" s="92">
        <v>12</v>
      </c>
      <c r="U214" s="92">
        <v>5</v>
      </c>
      <c r="V214" s="92">
        <v>2</v>
      </c>
      <c r="W214" s="92">
        <v>1</v>
      </c>
      <c r="X214" s="92">
        <v>0</v>
      </c>
      <c r="Y214" s="92">
        <v>0</v>
      </c>
      <c r="Z214" s="16"/>
      <c r="AA214" s="16"/>
      <c r="AB214" s="16">
        <f t="shared" si="34"/>
        <v>26</v>
      </c>
    </row>
    <row r="215" spans="1:28" ht="24" x14ac:dyDescent="0.55000000000000004">
      <c r="A215" s="9"/>
      <c r="B215" s="14" t="s">
        <v>149</v>
      </c>
      <c r="C215" s="15">
        <v>1</v>
      </c>
      <c r="D215" s="15">
        <v>1</v>
      </c>
      <c r="E215" s="15">
        <v>4</v>
      </c>
      <c r="F215" s="15">
        <v>7</v>
      </c>
      <c r="G215" s="15">
        <v>7</v>
      </c>
      <c r="H215" s="15">
        <v>4</v>
      </c>
      <c r="I215" s="15">
        <v>2</v>
      </c>
      <c r="J215" s="15">
        <v>1</v>
      </c>
      <c r="K215" s="15"/>
      <c r="L215" s="15"/>
      <c r="M215" s="16">
        <f t="shared" si="33"/>
        <v>27</v>
      </c>
      <c r="N215" s="104"/>
      <c r="O215" s="167"/>
      <c r="P215" s="167"/>
      <c r="Q215" s="16" t="s">
        <v>155</v>
      </c>
      <c r="R215" s="92">
        <v>3</v>
      </c>
      <c r="S215" s="92">
        <v>5</v>
      </c>
      <c r="T215" s="92">
        <v>11</v>
      </c>
      <c r="U215" s="92">
        <v>4</v>
      </c>
      <c r="V215" s="92">
        <v>2</v>
      </c>
      <c r="W215" s="92">
        <v>1</v>
      </c>
      <c r="X215" s="92">
        <v>0</v>
      </c>
      <c r="Y215" s="92">
        <v>0</v>
      </c>
      <c r="Z215" s="16"/>
      <c r="AA215" s="16"/>
      <c r="AB215" s="16">
        <f t="shared" si="34"/>
        <v>26</v>
      </c>
    </row>
    <row r="216" spans="1:28" ht="24" x14ac:dyDescent="0.55000000000000004">
      <c r="A216" s="9"/>
      <c r="B216" s="14" t="s">
        <v>151</v>
      </c>
      <c r="C216" s="15">
        <v>19</v>
      </c>
      <c r="D216" s="15">
        <v>6</v>
      </c>
      <c r="E216" s="15">
        <v>6</v>
      </c>
      <c r="F216" s="16">
        <v>2</v>
      </c>
      <c r="G216" s="16">
        <v>1</v>
      </c>
      <c r="H216" s="16"/>
      <c r="I216" s="16"/>
      <c r="J216" s="15"/>
      <c r="K216" s="15"/>
      <c r="L216" s="15"/>
      <c r="M216" s="16">
        <f t="shared" si="33"/>
        <v>34</v>
      </c>
      <c r="N216" s="104"/>
      <c r="O216" s="167"/>
      <c r="P216" s="167"/>
      <c r="Q216" s="16" t="s">
        <v>143</v>
      </c>
      <c r="R216" s="92">
        <v>10</v>
      </c>
      <c r="S216" s="92">
        <v>16</v>
      </c>
      <c r="T216" s="92">
        <v>14</v>
      </c>
      <c r="U216" s="92">
        <v>11</v>
      </c>
      <c r="V216" s="92">
        <v>3</v>
      </c>
      <c r="W216" s="92">
        <v>4</v>
      </c>
      <c r="X216" s="92">
        <v>2</v>
      </c>
      <c r="Y216" s="92">
        <v>3</v>
      </c>
      <c r="Z216" s="16"/>
      <c r="AA216" s="16"/>
      <c r="AB216" s="16">
        <f t="shared" si="34"/>
        <v>63</v>
      </c>
    </row>
    <row r="217" spans="1:28" ht="24" x14ac:dyDescent="0.55000000000000004">
      <c r="A217" s="9"/>
      <c r="B217" s="2" t="s">
        <v>153</v>
      </c>
      <c r="C217" s="16">
        <v>5</v>
      </c>
      <c r="D217" s="16">
        <v>9</v>
      </c>
      <c r="E217" s="16">
        <v>6</v>
      </c>
      <c r="F217" s="16">
        <v>5</v>
      </c>
      <c r="G217" s="16">
        <v>7</v>
      </c>
      <c r="H217" s="16">
        <v>1</v>
      </c>
      <c r="I217" s="15">
        <v>1</v>
      </c>
      <c r="J217" s="15"/>
      <c r="K217" s="15"/>
      <c r="L217" s="15"/>
      <c r="M217" s="16">
        <f t="shared" si="33"/>
        <v>34</v>
      </c>
      <c r="N217" s="104"/>
      <c r="O217" s="167"/>
      <c r="P217" s="167"/>
      <c r="Q217" s="16" t="s">
        <v>156</v>
      </c>
      <c r="R217" s="92">
        <v>4</v>
      </c>
      <c r="S217" s="92">
        <v>4</v>
      </c>
      <c r="T217" s="92">
        <v>11</v>
      </c>
      <c r="U217" s="92">
        <v>7</v>
      </c>
      <c r="V217" s="92">
        <v>4</v>
      </c>
      <c r="W217" s="92">
        <v>2</v>
      </c>
      <c r="X217" s="92">
        <v>1</v>
      </c>
      <c r="Y217" s="92">
        <v>1</v>
      </c>
      <c r="Z217" s="16"/>
      <c r="AA217" s="16"/>
      <c r="AB217" s="16">
        <f t="shared" si="34"/>
        <v>34</v>
      </c>
    </row>
    <row r="218" spans="1:28" ht="24" x14ac:dyDescent="0.55000000000000004">
      <c r="A218" s="9"/>
      <c r="B218" s="14" t="s">
        <v>154</v>
      </c>
      <c r="C218" s="15">
        <v>5</v>
      </c>
      <c r="D218" s="15">
        <v>3</v>
      </c>
      <c r="E218" s="15">
        <v>10</v>
      </c>
      <c r="F218" s="15">
        <v>4</v>
      </c>
      <c r="G218" s="15">
        <v>7</v>
      </c>
      <c r="H218" s="15">
        <v>1</v>
      </c>
      <c r="I218" s="15">
        <v>3</v>
      </c>
      <c r="J218" s="15">
        <v>1</v>
      </c>
      <c r="K218" s="15"/>
      <c r="L218" s="15"/>
      <c r="M218" s="16">
        <f t="shared" si="33"/>
        <v>34</v>
      </c>
      <c r="N218" s="104"/>
      <c r="O218" s="167"/>
      <c r="P218" s="167"/>
      <c r="Q218" s="16" t="s">
        <v>157</v>
      </c>
      <c r="R218" s="92">
        <v>6</v>
      </c>
      <c r="S218" s="92">
        <v>6</v>
      </c>
      <c r="T218" s="92">
        <v>13</v>
      </c>
      <c r="U218" s="92">
        <v>5</v>
      </c>
      <c r="V218" s="92">
        <v>3</v>
      </c>
      <c r="W218" s="92">
        <v>1</v>
      </c>
      <c r="X218" s="92">
        <v>0</v>
      </c>
      <c r="Y218" s="92">
        <v>0</v>
      </c>
      <c r="Z218" s="16"/>
      <c r="AA218" s="16"/>
      <c r="AB218" s="16">
        <f t="shared" si="34"/>
        <v>34</v>
      </c>
    </row>
    <row r="219" spans="1:28" ht="24" x14ac:dyDescent="0.55000000000000004">
      <c r="A219" s="9"/>
      <c r="B219" s="14" t="s">
        <v>5</v>
      </c>
      <c r="C219" s="16">
        <f t="shared" ref="C219:J219" si="35">SUM(C204:C218)</f>
        <v>89</v>
      </c>
      <c r="D219" s="16">
        <f t="shared" si="35"/>
        <v>76</v>
      </c>
      <c r="E219" s="16">
        <f t="shared" si="35"/>
        <v>101</v>
      </c>
      <c r="F219" s="16">
        <f t="shared" si="35"/>
        <v>81</v>
      </c>
      <c r="G219" s="16">
        <f t="shared" si="35"/>
        <v>110</v>
      </c>
      <c r="H219" s="16">
        <f t="shared" si="35"/>
        <v>71</v>
      </c>
      <c r="I219" s="16">
        <f t="shared" si="35"/>
        <v>45</v>
      </c>
      <c r="J219" s="16">
        <f t="shared" si="35"/>
        <v>15</v>
      </c>
      <c r="K219" s="16"/>
      <c r="L219" s="16"/>
      <c r="M219" s="16">
        <f>SUM(C219:L219)</f>
        <v>588</v>
      </c>
      <c r="N219" s="104"/>
      <c r="O219" s="167"/>
      <c r="P219" s="167"/>
      <c r="Q219" s="16" t="s">
        <v>158</v>
      </c>
      <c r="R219" s="92">
        <v>5</v>
      </c>
      <c r="S219" s="92">
        <v>13</v>
      </c>
      <c r="T219" s="92">
        <v>10</v>
      </c>
      <c r="U219" s="92">
        <v>3</v>
      </c>
      <c r="V219" s="92">
        <v>2</v>
      </c>
      <c r="W219" s="92">
        <v>1</v>
      </c>
      <c r="X219" s="92">
        <v>0</v>
      </c>
      <c r="Y219" s="92">
        <v>0</v>
      </c>
      <c r="Z219" s="16"/>
      <c r="AA219" s="16"/>
      <c r="AB219" s="16">
        <f t="shared" si="34"/>
        <v>34</v>
      </c>
    </row>
    <row r="220" spans="1:28" ht="24" x14ac:dyDescent="0.55000000000000004">
      <c r="A220" s="9"/>
      <c r="B220" s="3" t="s">
        <v>26</v>
      </c>
      <c r="C220" s="719">
        <f>M221/M219</f>
        <v>2.5493197278911564</v>
      </c>
      <c r="D220" s="720"/>
      <c r="E220" s="720"/>
      <c r="F220" s="720"/>
      <c r="G220" s="720"/>
      <c r="H220" s="720"/>
      <c r="I220" s="720"/>
      <c r="J220" s="720"/>
      <c r="K220" s="720"/>
      <c r="L220" s="720"/>
      <c r="M220" s="721"/>
      <c r="N220" s="99"/>
      <c r="O220" s="168"/>
      <c r="P220" s="168"/>
      <c r="Q220" s="2"/>
      <c r="R220" s="92"/>
      <c r="S220" s="92"/>
      <c r="T220" s="92"/>
      <c r="U220" s="92"/>
      <c r="V220" s="92"/>
      <c r="W220" s="92"/>
      <c r="X220" s="92"/>
      <c r="Y220" s="92"/>
      <c r="Z220" s="16"/>
      <c r="AA220" s="16"/>
      <c r="AB220" s="16"/>
    </row>
    <row r="221" spans="1:28" ht="24" x14ac:dyDescent="0.55000000000000004">
      <c r="A221" s="9"/>
      <c r="B221" s="3"/>
      <c r="C221" s="18">
        <f t="shared" ref="C221:J221" si="36">C219*C203</f>
        <v>356</v>
      </c>
      <c r="D221" s="18">
        <f t="shared" si="36"/>
        <v>266</v>
      </c>
      <c r="E221" s="18">
        <f t="shared" si="36"/>
        <v>303</v>
      </c>
      <c r="F221" s="18">
        <f t="shared" si="36"/>
        <v>202.5</v>
      </c>
      <c r="G221" s="18">
        <f t="shared" si="36"/>
        <v>220</v>
      </c>
      <c r="H221" s="18">
        <f t="shared" si="36"/>
        <v>106.5</v>
      </c>
      <c r="I221" s="18">
        <f t="shared" si="36"/>
        <v>45</v>
      </c>
      <c r="J221" s="18">
        <f t="shared" si="36"/>
        <v>0</v>
      </c>
      <c r="K221" s="34"/>
      <c r="L221" s="34"/>
      <c r="M221" s="35">
        <f>SUM(C221:L221)</f>
        <v>1499</v>
      </c>
      <c r="N221" s="11"/>
      <c r="O221" s="11"/>
      <c r="P221" s="11"/>
      <c r="Q221" s="2"/>
      <c r="R221" s="92"/>
      <c r="S221" s="92"/>
      <c r="T221" s="92"/>
      <c r="U221" s="92"/>
      <c r="V221" s="92"/>
      <c r="W221" s="92"/>
      <c r="X221" s="92"/>
      <c r="Y221" s="92"/>
      <c r="Z221" s="16"/>
      <c r="AA221" s="16"/>
      <c r="AB221" s="16"/>
    </row>
    <row r="222" spans="1:28" ht="24" x14ac:dyDescent="0.2">
      <c r="A222" s="9"/>
      <c r="B222" s="2" t="s">
        <v>28</v>
      </c>
      <c r="C222" s="26">
        <f>(C219*100)/M219</f>
        <v>15.136054421768707</v>
      </c>
      <c r="D222" s="26">
        <f>(D219*100)/M219</f>
        <v>12.92517006802721</v>
      </c>
      <c r="E222" s="26">
        <f>(E219*100)/M219</f>
        <v>17.176870748299319</v>
      </c>
      <c r="F222" s="26">
        <f>(F219*100)/M219</f>
        <v>13.775510204081632</v>
      </c>
      <c r="G222" s="26">
        <f>(G219*100)/M219</f>
        <v>18.707482993197278</v>
      </c>
      <c r="H222" s="26">
        <f>(H219*100)/M219</f>
        <v>12.07482993197279</v>
      </c>
      <c r="I222" s="26">
        <f>(I219*100)/M219</f>
        <v>7.6530612244897958</v>
      </c>
      <c r="J222" s="26">
        <f>(J219*100)/M219</f>
        <v>2.5510204081632653</v>
      </c>
      <c r="K222" s="16"/>
      <c r="L222" s="16"/>
      <c r="M222" s="26">
        <f>SUM(C222:L222)</f>
        <v>100</v>
      </c>
      <c r="N222" s="99"/>
      <c r="O222" s="168"/>
      <c r="P222" s="168"/>
      <c r="Q222" s="16" t="s">
        <v>5</v>
      </c>
      <c r="R222" s="31">
        <f t="shared" ref="R222:Y222" si="37">SUM(R204:R221)</f>
        <v>69</v>
      </c>
      <c r="S222" s="31">
        <f t="shared" si="37"/>
        <v>98</v>
      </c>
      <c r="T222" s="31">
        <f t="shared" si="37"/>
        <v>175</v>
      </c>
      <c r="U222" s="31">
        <f t="shared" si="37"/>
        <v>105</v>
      </c>
      <c r="V222" s="16">
        <f t="shared" si="37"/>
        <v>97</v>
      </c>
      <c r="W222" s="16">
        <f t="shared" si="37"/>
        <v>31</v>
      </c>
      <c r="X222" s="16">
        <f t="shared" si="37"/>
        <v>30</v>
      </c>
      <c r="Y222" s="16">
        <f t="shared" si="37"/>
        <v>17</v>
      </c>
      <c r="Z222" s="16"/>
      <c r="AA222" s="16"/>
      <c r="AB222" s="16">
        <f>SUM(R222:AA222)</f>
        <v>622</v>
      </c>
    </row>
    <row r="223" spans="1:28" ht="24" x14ac:dyDescent="0.2">
      <c r="A223" s="9"/>
      <c r="B223" s="11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67"/>
      <c r="P223" s="167"/>
      <c r="Q223" s="16"/>
      <c r="R223" s="16">
        <f t="shared" ref="R223:Y223" si="38">R222*R203</f>
        <v>276</v>
      </c>
      <c r="S223" s="16">
        <f t="shared" si="38"/>
        <v>343</v>
      </c>
      <c r="T223" s="16">
        <f t="shared" si="38"/>
        <v>525</v>
      </c>
      <c r="U223" s="16">
        <f t="shared" si="38"/>
        <v>262.5</v>
      </c>
      <c r="V223" s="16">
        <f t="shared" si="38"/>
        <v>194</v>
      </c>
      <c r="W223" s="16">
        <f t="shared" si="38"/>
        <v>46.5</v>
      </c>
      <c r="X223" s="16">
        <f t="shared" si="38"/>
        <v>30</v>
      </c>
      <c r="Y223" s="16">
        <f t="shared" si="38"/>
        <v>0</v>
      </c>
      <c r="Z223" s="16"/>
      <c r="AA223" s="16"/>
      <c r="AB223" s="16">
        <f>SUM(R223:AA223)</f>
        <v>1677</v>
      </c>
    </row>
    <row r="224" spans="1:28" ht="24" x14ac:dyDescent="0.2">
      <c r="A224" s="9"/>
      <c r="B224" s="11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67"/>
      <c r="P224" s="167"/>
      <c r="Q224" s="16" t="s">
        <v>159</v>
      </c>
      <c r="R224" s="718">
        <f>AB223/AB222</f>
        <v>2.6961414790996785</v>
      </c>
      <c r="S224" s="718"/>
      <c r="T224" s="718"/>
      <c r="U224" s="718"/>
      <c r="V224" s="718"/>
      <c r="W224" s="718"/>
      <c r="X224" s="718"/>
      <c r="Y224" s="718"/>
      <c r="Z224" s="718"/>
      <c r="AA224" s="718"/>
      <c r="AB224" s="718"/>
    </row>
    <row r="225" spans="1:28" ht="24" x14ac:dyDescent="0.2">
      <c r="A225" s="9"/>
      <c r="B225" s="11"/>
      <c r="C225" s="4" t="s">
        <v>78</v>
      </c>
      <c r="D225" s="4"/>
      <c r="E225" s="4"/>
      <c r="F225" s="105"/>
      <c r="G225" s="100"/>
      <c r="H225" s="100"/>
      <c r="I225" s="100"/>
      <c r="J225" s="105">
        <f>C222+D222+E222</f>
        <v>45.238095238095241</v>
      </c>
      <c r="K225" s="104"/>
      <c r="L225" s="104"/>
      <c r="M225" s="104"/>
      <c r="N225" s="104"/>
      <c r="O225" s="167"/>
      <c r="P225" s="167"/>
      <c r="Q225" s="16" t="s">
        <v>28</v>
      </c>
      <c r="R225" s="26">
        <f>(R222*100)/AB222</f>
        <v>11.093247588424438</v>
      </c>
      <c r="S225" s="26">
        <f>(S222*100)/AB222</f>
        <v>15.755627009646302</v>
      </c>
      <c r="T225" s="26">
        <f>(T222*100)/AB222</f>
        <v>28.135048231511256</v>
      </c>
      <c r="U225" s="26">
        <f>(U222*100)/AB222</f>
        <v>16.881028938906752</v>
      </c>
      <c r="V225" s="26">
        <f>(V222*100)/AB222</f>
        <v>15.594855305466238</v>
      </c>
      <c r="W225" s="26">
        <f>(W222*100)/AB222</f>
        <v>4.983922829581994</v>
      </c>
      <c r="X225" s="26">
        <f>(X222*100)/AB222</f>
        <v>4.823151125401929</v>
      </c>
      <c r="Y225" s="26">
        <f>(Y222*100)/AB222</f>
        <v>2.733118971061093</v>
      </c>
      <c r="Z225" s="2"/>
      <c r="AA225" s="2"/>
      <c r="AB225" s="17">
        <f>SUM(R225:AA225)</f>
        <v>100.00000000000001</v>
      </c>
    </row>
    <row r="226" spans="1:28" ht="24" x14ac:dyDescent="0.2">
      <c r="A226" s="9"/>
      <c r="B226" s="11"/>
      <c r="C226" s="6" t="s">
        <v>230</v>
      </c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67"/>
      <c r="P226" s="167"/>
      <c r="Q226" s="25"/>
      <c r="R226" s="5"/>
      <c r="S226" s="5"/>
      <c r="T226" s="5"/>
      <c r="U226" s="105"/>
      <c r="V226" s="5"/>
      <c r="W226" s="5"/>
      <c r="X226" s="5"/>
      <c r="Y226" s="5"/>
      <c r="Z226" s="5"/>
      <c r="AA226" s="5"/>
      <c r="AB226" s="5"/>
    </row>
    <row r="227" spans="1:28" ht="24" x14ac:dyDescent="0.2">
      <c r="A227" s="9"/>
      <c r="B227" s="11"/>
      <c r="C227" s="6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67"/>
      <c r="P227" s="167"/>
      <c r="Q227" s="4" t="s">
        <v>78</v>
      </c>
      <c r="R227" s="5"/>
      <c r="S227" s="5"/>
      <c r="T227" s="5"/>
      <c r="U227" s="105"/>
      <c r="V227" s="5"/>
      <c r="W227" s="4">
        <f>R225+S225+T225</f>
        <v>54.983922829581999</v>
      </c>
      <c r="X227" s="5"/>
      <c r="Y227" s="5"/>
      <c r="Z227" s="5"/>
      <c r="AA227" s="5"/>
      <c r="AB227" s="5"/>
    </row>
    <row r="228" spans="1:28" s="1" customFormat="1" ht="24" x14ac:dyDescent="0.2">
      <c r="A228" s="9"/>
      <c r="B228" s="11"/>
      <c r="C228" s="6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67"/>
      <c r="P228" s="167"/>
      <c r="Q228" s="6" t="s">
        <v>273</v>
      </c>
      <c r="R228" s="5"/>
      <c r="S228" s="5"/>
      <c r="T228" s="5"/>
      <c r="U228" s="105"/>
      <c r="V228" s="5"/>
      <c r="W228" s="5"/>
      <c r="X228" s="5"/>
      <c r="Y228" s="5"/>
      <c r="Z228" s="5"/>
      <c r="AA228" s="5"/>
      <c r="AB228" s="5"/>
    </row>
    <row r="229" spans="1:28" ht="24" x14ac:dyDescent="0.2">
      <c r="A229" s="9"/>
      <c r="B229" s="11"/>
      <c r="C229" s="6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67"/>
      <c r="P229" s="167"/>
      <c r="Q229" s="25"/>
      <c r="R229" s="5"/>
      <c r="S229" s="5"/>
      <c r="T229" s="5"/>
      <c r="U229" s="105"/>
      <c r="V229" s="5"/>
      <c r="W229" s="5"/>
      <c r="X229" s="5"/>
      <c r="Y229" s="5"/>
      <c r="Z229" s="5"/>
      <c r="AA229" s="5"/>
      <c r="AB229" s="5"/>
    </row>
    <row r="230" spans="1:28" ht="24" x14ac:dyDescent="0.2">
      <c r="A230" s="9"/>
      <c r="B230" s="11"/>
      <c r="C230" s="6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67"/>
      <c r="P230" s="167"/>
      <c r="Q230" s="25"/>
      <c r="R230" s="5"/>
      <c r="S230" s="5"/>
      <c r="T230" s="5"/>
      <c r="U230" s="105"/>
      <c r="V230" s="5"/>
      <c r="W230" s="5"/>
      <c r="X230" s="5"/>
      <c r="Y230" s="5"/>
      <c r="Z230" s="5"/>
      <c r="AA230" s="5"/>
      <c r="AB230" s="5"/>
    </row>
    <row r="231" spans="1:28" ht="24" x14ac:dyDescent="0.2">
      <c r="A231" s="9"/>
      <c r="B231" s="6"/>
      <c r="C231" s="28"/>
      <c r="D231" s="28"/>
      <c r="E231" s="102"/>
      <c r="F231" s="103"/>
      <c r="G231" s="103"/>
      <c r="H231" s="103"/>
      <c r="I231" s="103"/>
      <c r="J231" s="103"/>
      <c r="K231" s="103"/>
      <c r="L231" s="103"/>
      <c r="M231" s="36"/>
      <c r="N231" s="36"/>
      <c r="O231" s="36"/>
      <c r="P231" s="36"/>
      <c r="Q231" s="103"/>
      <c r="R231" s="103"/>
      <c r="S231" s="103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24" x14ac:dyDescent="0.2">
      <c r="A232" s="9"/>
      <c r="B232" s="706" t="s">
        <v>215</v>
      </c>
      <c r="C232" s="706"/>
      <c r="D232" s="706"/>
      <c r="E232" s="706"/>
      <c r="F232" s="706"/>
      <c r="G232" s="706"/>
      <c r="H232" s="706"/>
      <c r="I232" s="706"/>
      <c r="J232" s="706"/>
      <c r="K232" s="706"/>
      <c r="L232" s="706"/>
      <c r="M232" s="706"/>
      <c r="N232" s="100"/>
      <c r="O232" s="166"/>
      <c r="P232" s="166"/>
      <c r="Q232" s="725" t="s">
        <v>160</v>
      </c>
      <c r="R232" s="725"/>
      <c r="S232" s="725"/>
      <c r="T232" s="725"/>
      <c r="U232" s="725"/>
      <c r="V232" s="725"/>
      <c r="W232" s="725"/>
      <c r="X232" s="725"/>
      <c r="Y232" s="725"/>
      <c r="Z232" s="725"/>
      <c r="AA232" s="725"/>
      <c r="AB232" s="725"/>
    </row>
    <row r="233" spans="1:28" ht="24.75" thickBot="1" x14ac:dyDescent="0.25">
      <c r="A233" s="9"/>
      <c r="B233" s="712" t="s">
        <v>211</v>
      </c>
      <c r="C233" s="712"/>
      <c r="D233" s="712"/>
      <c r="E233" s="712"/>
      <c r="F233" s="712"/>
      <c r="G233" s="712"/>
      <c r="H233" s="712"/>
      <c r="I233" s="712"/>
      <c r="J233" s="712"/>
      <c r="K233" s="712"/>
      <c r="L233" s="712"/>
      <c r="M233" s="712"/>
      <c r="N233" s="104"/>
      <c r="O233" s="167"/>
      <c r="P233" s="167"/>
      <c r="Q233" s="727" t="s">
        <v>259</v>
      </c>
      <c r="R233" s="727"/>
      <c r="S233" s="727"/>
      <c r="T233" s="727"/>
      <c r="U233" s="727"/>
      <c r="V233" s="727"/>
      <c r="W233" s="727"/>
      <c r="X233" s="727"/>
      <c r="Y233" s="727"/>
      <c r="Z233" s="727"/>
      <c r="AA233" s="727"/>
      <c r="AB233" s="727"/>
    </row>
    <row r="234" spans="1:28" ht="24" x14ac:dyDescent="0.2">
      <c r="A234" s="9"/>
      <c r="B234" s="707" t="s">
        <v>1</v>
      </c>
      <c r="C234" s="709" t="s">
        <v>2</v>
      </c>
      <c r="D234" s="710"/>
      <c r="E234" s="710"/>
      <c r="F234" s="710"/>
      <c r="G234" s="710"/>
      <c r="H234" s="710"/>
      <c r="I234" s="710"/>
      <c r="J234" s="710"/>
      <c r="K234" s="710"/>
      <c r="L234" s="710"/>
      <c r="M234" s="37"/>
      <c r="N234" s="11"/>
      <c r="O234" s="11"/>
      <c r="P234" s="11"/>
      <c r="Q234" s="726" t="s">
        <v>1</v>
      </c>
      <c r="R234" s="726" t="s">
        <v>2</v>
      </c>
      <c r="S234" s="726"/>
      <c r="T234" s="726"/>
      <c r="U234" s="726"/>
      <c r="V234" s="726"/>
      <c r="W234" s="726"/>
      <c r="X234" s="726"/>
      <c r="Y234" s="726"/>
      <c r="Z234" s="726"/>
      <c r="AA234" s="726"/>
      <c r="AB234" s="88"/>
    </row>
    <row r="235" spans="1:28" ht="24.75" thickBot="1" x14ac:dyDescent="0.25">
      <c r="A235" s="9"/>
      <c r="B235" s="708"/>
      <c r="C235" s="12">
        <v>4</v>
      </c>
      <c r="D235" s="12">
        <v>3.5</v>
      </c>
      <c r="E235" s="12">
        <v>3</v>
      </c>
      <c r="F235" s="12">
        <v>2.5</v>
      </c>
      <c r="G235" s="12">
        <v>2</v>
      </c>
      <c r="H235" s="12">
        <v>1.5</v>
      </c>
      <c r="I235" s="12">
        <v>1</v>
      </c>
      <c r="J235" s="12">
        <v>0</v>
      </c>
      <c r="K235" s="12" t="s">
        <v>3</v>
      </c>
      <c r="L235" s="12" t="s">
        <v>4</v>
      </c>
      <c r="M235" s="101" t="s">
        <v>5</v>
      </c>
      <c r="N235" s="104"/>
      <c r="O235" s="167"/>
      <c r="P235" s="167"/>
      <c r="Q235" s="726"/>
      <c r="R235" s="111">
        <v>4</v>
      </c>
      <c r="S235" s="111">
        <v>3.5</v>
      </c>
      <c r="T235" s="111">
        <v>3</v>
      </c>
      <c r="U235" s="111">
        <v>2.5</v>
      </c>
      <c r="V235" s="111">
        <v>2</v>
      </c>
      <c r="W235" s="111">
        <v>1.5</v>
      </c>
      <c r="X235" s="111">
        <v>1</v>
      </c>
      <c r="Y235" s="111">
        <v>0</v>
      </c>
      <c r="Z235" s="111" t="s">
        <v>3</v>
      </c>
      <c r="AA235" s="111" t="s">
        <v>4</v>
      </c>
      <c r="AB235" s="111" t="s">
        <v>5</v>
      </c>
    </row>
    <row r="236" spans="1:28" ht="24" x14ac:dyDescent="0.55000000000000004">
      <c r="A236" s="9"/>
      <c r="B236" s="14" t="s">
        <v>161</v>
      </c>
      <c r="C236" s="15">
        <v>12</v>
      </c>
      <c r="D236" s="15">
        <v>21</v>
      </c>
      <c r="E236" s="15">
        <v>11</v>
      </c>
      <c r="F236" s="15">
        <v>8</v>
      </c>
      <c r="G236" s="15">
        <v>3</v>
      </c>
      <c r="H236" s="15">
        <v>2</v>
      </c>
      <c r="I236" s="15">
        <v>2</v>
      </c>
      <c r="J236" s="15"/>
      <c r="K236" s="15"/>
      <c r="L236" s="15"/>
      <c r="M236" s="15">
        <f t="shared" ref="M236:M252" si="39">SUM(C236:L236)</f>
        <v>59</v>
      </c>
      <c r="N236" s="104"/>
      <c r="O236" s="167"/>
      <c r="P236" s="167"/>
      <c r="Q236" s="16" t="s">
        <v>162</v>
      </c>
      <c r="R236" s="114">
        <v>3</v>
      </c>
      <c r="S236" s="92">
        <v>7</v>
      </c>
      <c r="T236" s="92">
        <v>8</v>
      </c>
      <c r="U236" s="92">
        <v>18</v>
      </c>
      <c r="V236" s="92">
        <v>12</v>
      </c>
      <c r="W236" s="92">
        <v>7</v>
      </c>
      <c r="X236" s="92">
        <v>2</v>
      </c>
      <c r="Y236" s="92">
        <v>1</v>
      </c>
      <c r="Z236" s="16"/>
      <c r="AA236" s="16"/>
      <c r="AB236" s="16">
        <f t="shared" ref="AB236:AB252" si="40">SUM(R236:AA236)</f>
        <v>58</v>
      </c>
    </row>
    <row r="237" spans="1:28" ht="24" x14ac:dyDescent="0.55000000000000004">
      <c r="A237" s="9"/>
      <c r="B237" s="14" t="s">
        <v>163</v>
      </c>
      <c r="C237" s="16">
        <v>22</v>
      </c>
      <c r="D237" s="16">
        <v>9</v>
      </c>
      <c r="E237" s="16">
        <v>5</v>
      </c>
      <c r="F237" s="16">
        <v>6</v>
      </c>
      <c r="G237" s="16">
        <v>2</v>
      </c>
      <c r="H237" s="16">
        <v>8</v>
      </c>
      <c r="I237" s="16">
        <v>3</v>
      </c>
      <c r="J237" s="16">
        <v>4</v>
      </c>
      <c r="K237" s="16"/>
      <c r="L237" s="16"/>
      <c r="M237" s="16">
        <f t="shared" si="39"/>
        <v>59</v>
      </c>
      <c r="N237" s="104"/>
      <c r="O237" s="167"/>
      <c r="P237" s="167"/>
      <c r="Q237" s="16" t="s">
        <v>164</v>
      </c>
      <c r="R237" s="114">
        <v>9</v>
      </c>
      <c r="S237" s="92">
        <v>19</v>
      </c>
      <c r="T237" s="92">
        <v>16</v>
      </c>
      <c r="U237" s="92">
        <v>6</v>
      </c>
      <c r="V237" s="92">
        <v>3</v>
      </c>
      <c r="W237" s="92">
        <v>0</v>
      </c>
      <c r="X237" s="92">
        <v>2</v>
      </c>
      <c r="Y237" s="92">
        <v>3</v>
      </c>
      <c r="Z237" s="16"/>
      <c r="AA237" s="16"/>
      <c r="AB237" s="16">
        <f t="shared" si="40"/>
        <v>58</v>
      </c>
    </row>
    <row r="238" spans="1:28" ht="24" x14ac:dyDescent="0.55000000000000004">
      <c r="A238" s="9"/>
      <c r="B238" s="14" t="s">
        <v>165</v>
      </c>
      <c r="C238" s="15">
        <v>1</v>
      </c>
      <c r="D238" s="15">
        <v>7</v>
      </c>
      <c r="E238" s="15">
        <v>17</v>
      </c>
      <c r="F238" s="15">
        <v>18</v>
      </c>
      <c r="G238" s="15">
        <v>14</v>
      </c>
      <c r="H238" s="15">
        <v>11</v>
      </c>
      <c r="I238" s="15">
        <v>6</v>
      </c>
      <c r="J238" s="15">
        <v>1</v>
      </c>
      <c r="K238" s="15"/>
      <c r="L238" s="15"/>
      <c r="M238" s="16">
        <f t="shared" si="39"/>
        <v>75</v>
      </c>
      <c r="N238" s="104"/>
      <c r="O238" s="167"/>
      <c r="P238" s="167"/>
      <c r="Q238" s="16" t="s">
        <v>166</v>
      </c>
      <c r="R238" s="92">
        <v>25</v>
      </c>
      <c r="S238" s="92">
        <v>7</v>
      </c>
      <c r="T238" s="92">
        <v>8</v>
      </c>
      <c r="U238" s="92">
        <v>9</v>
      </c>
      <c r="V238" s="92">
        <v>14</v>
      </c>
      <c r="W238" s="92">
        <v>5</v>
      </c>
      <c r="X238" s="92">
        <v>4</v>
      </c>
      <c r="Y238" s="92">
        <v>4</v>
      </c>
      <c r="Z238" s="16"/>
      <c r="AA238" s="16"/>
      <c r="AB238" s="16">
        <f t="shared" si="40"/>
        <v>76</v>
      </c>
    </row>
    <row r="239" spans="1:28" ht="24" x14ac:dyDescent="0.55000000000000004">
      <c r="A239" s="9"/>
      <c r="B239" s="2" t="s">
        <v>167</v>
      </c>
      <c r="C239" s="16">
        <v>22</v>
      </c>
      <c r="D239" s="16">
        <v>9</v>
      </c>
      <c r="E239" s="16">
        <v>5</v>
      </c>
      <c r="F239" s="16">
        <v>8</v>
      </c>
      <c r="G239" s="16">
        <v>12</v>
      </c>
      <c r="H239" s="16">
        <v>5</v>
      </c>
      <c r="I239" s="16">
        <v>6</v>
      </c>
      <c r="J239" s="16">
        <v>8</v>
      </c>
      <c r="K239" s="16"/>
      <c r="L239" s="16"/>
      <c r="M239" s="16">
        <f t="shared" si="39"/>
        <v>75</v>
      </c>
      <c r="N239" s="104"/>
      <c r="O239" s="167"/>
      <c r="P239" s="167"/>
      <c r="Q239" s="16" t="s">
        <v>168</v>
      </c>
      <c r="R239" s="92">
        <v>2</v>
      </c>
      <c r="S239" s="92">
        <v>2</v>
      </c>
      <c r="T239" s="92">
        <v>12</v>
      </c>
      <c r="U239" s="92">
        <v>10</v>
      </c>
      <c r="V239" s="92">
        <v>24</v>
      </c>
      <c r="W239" s="92">
        <v>21</v>
      </c>
      <c r="X239" s="92">
        <v>4</v>
      </c>
      <c r="Y239" s="92">
        <v>1</v>
      </c>
      <c r="Z239" s="16"/>
      <c r="AA239" s="16"/>
      <c r="AB239" s="16">
        <f t="shared" si="40"/>
        <v>76</v>
      </c>
    </row>
    <row r="240" spans="1:28" ht="24" x14ac:dyDescent="0.55000000000000004">
      <c r="A240" s="9"/>
      <c r="B240" s="14" t="s">
        <v>169</v>
      </c>
      <c r="C240" s="15">
        <v>29</v>
      </c>
      <c r="D240" s="15">
        <v>16</v>
      </c>
      <c r="E240" s="15">
        <v>18</v>
      </c>
      <c r="F240" s="15">
        <v>8</v>
      </c>
      <c r="G240" s="15">
        <v>11</v>
      </c>
      <c r="H240" s="15">
        <v>6</v>
      </c>
      <c r="I240" s="15">
        <v>5</v>
      </c>
      <c r="J240" s="15">
        <v>4</v>
      </c>
      <c r="K240" s="15"/>
      <c r="L240" s="15"/>
      <c r="M240" s="16">
        <f t="shared" si="39"/>
        <v>97</v>
      </c>
      <c r="N240" s="104"/>
      <c r="O240" s="167"/>
      <c r="P240" s="167"/>
      <c r="Q240" s="92" t="s">
        <v>170</v>
      </c>
      <c r="R240" s="92">
        <v>39</v>
      </c>
      <c r="S240" s="92">
        <v>16</v>
      </c>
      <c r="T240" s="92">
        <v>20</v>
      </c>
      <c r="U240" s="92">
        <v>11</v>
      </c>
      <c r="V240" s="92">
        <v>4</v>
      </c>
      <c r="W240" s="92">
        <v>1</v>
      </c>
      <c r="X240" s="92">
        <v>5</v>
      </c>
      <c r="Y240" s="92">
        <v>0</v>
      </c>
      <c r="Z240" s="16"/>
      <c r="AA240" s="16"/>
      <c r="AB240" s="16">
        <f t="shared" si="40"/>
        <v>96</v>
      </c>
    </row>
    <row r="241" spans="1:28" ht="24" x14ac:dyDescent="0.55000000000000004">
      <c r="A241" s="9"/>
      <c r="B241" s="2" t="s">
        <v>171</v>
      </c>
      <c r="C241" s="16">
        <v>12</v>
      </c>
      <c r="D241" s="16">
        <v>20</v>
      </c>
      <c r="E241" s="16">
        <v>29</v>
      </c>
      <c r="F241" s="16">
        <v>14</v>
      </c>
      <c r="G241" s="16">
        <v>10</v>
      </c>
      <c r="H241" s="16">
        <v>5</v>
      </c>
      <c r="I241" s="16"/>
      <c r="J241" s="16">
        <v>7</v>
      </c>
      <c r="K241" s="16"/>
      <c r="L241" s="16"/>
      <c r="M241" s="16">
        <f t="shared" si="39"/>
        <v>97</v>
      </c>
      <c r="N241" s="104"/>
      <c r="O241" s="167"/>
      <c r="P241" s="167"/>
      <c r="Q241" s="92" t="s">
        <v>172</v>
      </c>
      <c r="R241" s="92">
        <v>40</v>
      </c>
      <c r="S241" s="92">
        <v>15</v>
      </c>
      <c r="T241" s="92">
        <v>20</v>
      </c>
      <c r="U241" s="92">
        <v>11</v>
      </c>
      <c r="V241" s="92">
        <v>4</v>
      </c>
      <c r="W241" s="92">
        <v>0</v>
      </c>
      <c r="X241" s="92">
        <v>6</v>
      </c>
      <c r="Y241" s="92">
        <v>0</v>
      </c>
      <c r="Z241" s="16"/>
      <c r="AA241" s="16"/>
      <c r="AB241" s="16">
        <f t="shared" si="40"/>
        <v>96</v>
      </c>
    </row>
    <row r="242" spans="1:28" ht="24" x14ac:dyDescent="0.55000000000000004">
      <c r="A242" s="9"/>
      <c r="B242" s="14" t="s">
        <v>173</v>
      </c>
      <c r="C242" s="15">
        <v>2</v>
      </c>
      <c r="D242" s="15">
        <v>4</v>
      </c>
      <c r="E242" s="15">
        <v>6</v>
      </c>
      <c r="F242" s="15">
        <v>4</v>
      </c>
      <c r="G242" s="15">
        <v>6</v>
      </c>
      <c r="H242" s="15">
        <v>2</v>
      </c>
      <c r="I242" s="15">
        <v>1</v>
      </c>
      <c r="J242" s="15"/>
      <c r="K242" s="15"/>
      <c r="L242" s="15"/>
      <c r="M242" s="16">
        <f t="shared" si="39"/>
        <v>25</v>
      </c>
      <c r="N242" s="104"/>
      <c r="O242" s="167"/>
      <c r="P242" s="167"/>
      <c r="Q242" s="92" t="s">
        <v>174</v>
      </c>
      <c r="R242" s="92">
        <v>1</v>
      </c>
      <c r="S242" s="92">
        <v>1</v>
      </c>
      <c r="T242" s="92">
        <v>9</v>
      </c>
      <c r="U242" s="92">
        <v>4</v>
      </c>
      <c r="V242" s="92">
        <v>3</v>
      </c>
      <c r="W242" s="92">
        <v>2</v>
      </c>
      <c r="X242" s="92">
        <v>3</v>
      </c>
      <c r="Y242" s="92">
        <v>2</v>
      </c>
      <c r="Z242" s="16"/>
      <c r="AA242" s="16"/>
      <c r="AB242" s="16">
        <f t="shared" si="40"/>
        <v>25</v>
      </c>
    </row>
    <row r="243" spans="1:28" ht="24" x14ac:dyDescent="0.55000000000000004">
      <c r="A243" s="9"/>
      <c r="B243" s="14" t="s">
        <v>252</v>
      </c>
      <c r="C243" s="15"/>
      <c r="D243" s="15">
        <v>1</v>
      </c>
      <c r="E243" s="15">
        <v>5</v>
      </c>
      <c r="F243" s="15">
        <v>6</v>
      </c>
      <c r="G243" s="15">
        <v>4</v>
      </c>
      <c r="H243" s="15">
        <v>2</v>
      </c>
      <c r="I243" s="15">
        <v>1</v>
      </c>
      <c r="J243" s="15">
        <v>1</v>
      </c>
      <c r="K243" s="15"/>
      <c r="L243" s="15"/>
      <c r="M243" s="16">
        <f>SUM(C243:L243)</f>
        <v>20</v>
      </c>
      <c r="N243" s="104"/>
      <c r="O243" s="167"/>
      <c r="P243" s="167"/>
      <c r="Q243" s="92" t="s">
        <v>265</v>
      </c>
      <c r="R243" s="92">
        <v>0</v>
      </c>
      <c r="S243" s="92">
        <v>0</v>
      </c>
      <c r="T243" s="92">
        <v>0</v>
      </c>
      <c r="U243" s="92">
        <v>0</v>
      </c>
      <c r="V243" s="92">
        <v>5</v>
      </c>
      <c r="W243" s="92">
        <v>9</v>
      </c>
      <c r="X243" s="92">
        <v>3</v>
      </c>
      <c r="Y243" s="92">
        <v>2</v>
      </c>
      <c r="Z243" s="16"/>
      <c r="AA243" s="16"/>
      <c r="AB243" s="16">
        <f t="shared" si="40"/>
        <v>19</v>
      </c>
    </row>
    <row r="244" spans="1:28" ht="24" x14ac:dyDescent="0.55000000000000004">
      <c r="A244" s="9"/>
      <c r="B244" s="2" t="s">
        <v>175</v>
      </c>
      <c r="C244" s="16">
        <v>15</v>
      </c>
      <c r="D244" s="16">
        <v>7</v>
      </c>
      <c r="E244" s="16">
        <v>5</v>
      </c>
      <c r="F244" s="16">
        <v>3</v>
      </c>
      <c r="G244" s="16">
        <v>5</v>
      </c>
      <c r="H244" s="16">
        <v>10</v>
      </c>
      <c r="I244" s="16">
        <v>1</v>
      </c>
      <c r="J244" s="16">
        <v>5</v>
      </c>
      <c r="K244" s="16"/>
      <c r="L244" s="16"/>
      <c r="M244" s="16">
        <f t="shared" si="39"/>
        <v>51</v>
      </c>
      <c r="N244" s="104"/>
      <c r="O244" s="167"/>
      <c r="P244" s="167"/>
      <c r="Q244" s="92" t="s">
        <v>176</v>
      </c>
      <c r="R244" s="92">
        <v>4</v>
      </c>
      <c r="S244" s="92">
        <v>1</v>
      </c>
      <c r="T244" s="92">
        <v>15</v>
      </c>
      <c r="U244" s="92">
        <v>3</v>
      </c>
      <c r="V244" s="92">
        <v>1</v>
      </c>
      <c r="W244" s="92">
        <v>0</v>
      </c>
      <c r="X244" s="92">
        <v>0</v>
      </c>
      <c r="Y244" s="92">
        <v>25</v>
      </c>
      <c r="Z244" s="16"/>
      <c r="AA244" s="16"/>
      <c r="AB244" s="16">
        <f t="shared" si="40"/>
        <v>49</v>
      </c>
    </row>
    <row r="245" spans="1:28" ht="24" x14ac:dyDescent="0.55000000000000004">
      <c r="A245" s="9"/>
      <c r="B245" s="2" t="s">
        <v>177</v>
      </c>
      <c r="C245" s="16">
        <v>10</v>
      </c>
      <c r="D245" s="16">
        <v>19</v>
      </c>
      <c r="E245" s="16">
        <v>11</v>
      </c>
      <c r="F245" s="16">
        <v>7</v>
      </c>
      <c r="G245" s="16">
        <v>2</v>
      </c>
      <c r="H245" s="16"/>
      <c r="I245" s="16"/>
      <c r="J245" s="16">
        <v>2</v>
      </c>
      <c r="K245" s="16"/>
      <c r="L245" s="16"/>
      <c r="M245" s="16">
        <f t="shared" si="39"/>
        <v>51</v>
      </c>
      <c r="N245" s="104"/>
      <c r="O245" s="167"/>
      <c r="P245" s="167"/>
      <c r="Q245" s="92" t="s">
        <v>226</v>
      </c>
      <c r="R245" s="92">
        <v>1</v>
      </c>
      <c r="S245" s="92">
        <v>3</v>
      </c>
      <c r="T245" s="92">
        <v>1</v>
      </c>
      <c r="U245" s="92">
        <v>0</v>
      </c>
      <c r="V245" s="92">
        <v>1</v>
      </c>
      <c r="W245" s="92">
        <v>0</v>
      </c>
      <c r="X245" s="92">
        <v>1</v>
      </c>
      <c r="Y245" s="92">
        <v>1</v>
      </c>
      <c r="Z245" s="16"/>
      <c r="AA245" s="16"/>
      <c r="AB245" s="16">
        <f t="shared" si="40"/>
        <v>8</v>
      </c>
    </row>
    <row r="246" spans="1:28" ht="24" x14ac:dyDescent="0.55000000000000004">
      <c r="A246" s="9"/>
      <c r="B246" s="2" t="s">
        <v>179</v>
      </c>
      <c r="C246" s="16">
        <v>21</v>
      </c>
      <c r="D246" s="16">
        <v>10</v>
      </c>
      <c r="E246" s="16">
        <v>6</v>
      </c>
      <c r="F246" s="16">
        <v>13</v>
      </c>
      <c r="G246" s="16">
        <v>10</v>
      </c>
      <c r="H246" s="16">
        <v>2</v>
      </c>
      <c r="I246" s="16">
        <v>1</v>
      </c>
      <c r="J246" s="16">
        <v>1</v>
      </c>
      <c r="K246" s="16"/>
      <c r="L246" s="16"/>
      <c r="M246" s="16">
        <f t="shared" si="39"/>
        <v>64</v>
      </c>
      <c r="N246" s="104"/>
      <c r="O246" s="167"/>
      <c r="P246" s="167"/>
      <c r="Q246" s="92" t="s">
        <v>178</v>
      </c>
      <c r="R246" s="92">
        <v>15</v>
      </c>
      <c r="S246" s="92">
        <v>16</v>
      </c>
      <c r="T246" s="92">
        <v>5</v>
      </c>
      <c r="U246" s="92">
        <v>3</v>
      </c>
      <c r="V246" s="92">
        <v>0</v>
      </c>
      <c r="W246" s="92">
        <v>1</v>
      </c>
      <c r="X246" s="92">
        <v>8</v>
      </c>
      <c r="Y246" s="92">
        <v>1</v>
      </c>
      <c r="Z246" s="16"/>
      <c r="AA246" s="16"/>
      <c r="AB246" s="16">
        <f t="shared" si="40"/>
        <v>49</v>
      </c>
    </row>
    <row r="247" spans="1:28" ht="24" x14ac:dyDescent="0.55000000000000004">
      <c r="A247" s="9"/>
      <c r="B247" s="2" t="s">
        <v>181</v>
      </c>
      <c r="C247" s="16">
        <v>21</v>
      </c>
      <c r="D247" s="16">
        <v>10</v>
      </c>
      <c r="E247" s="16">
        <v>6</v>
      </c>
      <c r="F247" s="16">
        <v>13</v>
      </c>
      <c r="G247" s="16">
        <v>10</v>
      </c>
      <c r="H247" s="16">
        <v>2</v>
      </c>
      <c r="I247" s="16">
        <v>1</v>
      </c>
      <c r="J247" s="16"/>
      <c r="K247" s="16"/>
      <c r="L247" s="16"/>
      <c r="M247" s="16">
        <f t="shared" si="39"/>
        <v>63</v>
      </c>
      <c r="N247" s="104"/>
      <c r="O247" s="167"/>
      <c r="P247" s="167"/>
      <c r="Q247" s="92" t="s">
        <v>180</v>
      </c>
      <c r="R247" s="92">
        <v>8</v>
      </c>
      <c r="S247" s="92">
        <v>6</v>
      </c>
      <c r="T247" s="92">
        <v>5</v>
      </c>
      <c r="U247" s="92">
        <v>2</v>
      </c>
      <c r="V247" s="92">
        <v>9</v>
      </c>
      <c r="W247" s="92">
        <v>4</v>
      </c>
      <c r="X247" s="92">
        <v>4</v>
      </c>
      <c r="Y247" s="92">
        <v>25</v>
      </c>
      <c r="Z247" s="16"/>
      <c r="AA247" s="16"/>
      <c r="AB247" s="16">
        <f t="shared" si="40"/>
        <v>63</v>
      </c>
    </row>
    <row r="248" spans="1:28" ht="24" x14ac:dyDescent="0.55000000000000004">
      <c r="A248" s="9"/>
      <c r="B248" s="2" t="s">
        <v>183</v>
      </c>
      <c r="C248" s="16">
        <v>19</v>
      </c>
      <c r="D248" s="16">
        <v>10</v>
      </c>
      <c r="E248" s="16">
        <v>13</v>
      </c>
      <c r="F248" s="16">
        <v>9</v>
      </c>
      <c r="G248" s="16">
        <v>8</v>
      </c>
      <c r="H248" s="16">
        <v>9</v>
      </c>
      <c r="I248" s="16">
        <v>1</v>
      </c>
      <c r="J248" s="16">
        <v>2</v>
      </c>
      <c r="K248" s="16"/>
      <c r="L248" s="16"/>
      <c r="M248" s="16">
        <f t="shared" si="39"/>
        <v>71</v>
      </c>
      <c r="N248" s="104"/>
      <c r="O248" s="167"/>
      <c r="P248" s="167"/>
      <c r="Q248" s="92" t="s">
        <v>184</v>
      </c>
      <c r="R248" s="92">
        <v>11</v>
      </c>
      <c r="S248" s="92">
        <v>9</v>
      </c>
      <c r="T248" s="92">
        <v>23</v>
      </c>
      <c r="U248" s="92">
        <v>3</v>
      </c>
      <c r="V248" s="92">
        <v>6</v>
      </c>
      <c r="W248" s="92">
        <v>8</v>
      </c>
      <c r="X248" s="92">
        <v>1</v>
      </c>
      <c r="Y248" s="92">
        <v>2</v>
      </c>
      <c r="Z248" s="16"/>
      <c r="AA248" s="16"/>
      <c r="AB248" s="16">
        <f t="shared" si="40"/>
        <v>63</v>
      </c>
    </row>
    <row r="249" spans="1:28" ht="24" x14ac:dyDescent="0.55000000000000004">
      <c r="A249" s="9"/>
      <c r="B249" s="2" t="s">
        <v>185</v>
      </c>
      <c r="C249" s="16">
        <v>1</v>
      </c>
      <c r="D249" s="16">
        <v>2</v>
      </c>
      <c r="E249" s="16">
        <v>0</v>
      </c>
      <c r="F249" s="16">
        <v>3</v>
      </c>
      <c r="G249" s="16">
        <v>5</v>
      </c>
      <c r="H249" s="16">
        <v>1</v>
      </c>
      <c r="I249" s="16">
        <v>4</v>
      </c>
      <c r="J249" s="16">
        <v>2</v>
      </c>
      <c r="K249" s="15"/>
      <c r="L249" s="15"/>
      <c r="M249" s="16">
        <f t="shared" si="39"/>
        <v>18</v>
      </c>
      <c r="N249" s="104"/>
      <c r="O249" s="167"/>
      <c r="P249" s="167"/>
      <c r="Q249" s="92" t="s">
        <v>182</v>
      </c>
      <c r="R249" s="92">
        <v>0</v>
      </c>
      <c r="S249" s="92">
        <v>2</v>
      </c>
      <c r="T249" s="92">
        <v>0</v>
      </c>
      <c r="U249" s="92">
        <v>1</v>
      </c>
      <c r="V249" s="92">
        <v>1</v>
      </c>
      <c r="W249" s="92">
        <v>2</v>
      </c>
      <c r="X249" s="92">
        <v>2</v>
      </c>
      <c r="Y249" s="92">
        <v>10</v>
      </c>
      <c r="Z249" s="16"/>
      <c r="AA249" s="16"/>
      <c r="AB249" s="16">
        <f t="shared" si="40"/>
        <v>18</v>
      </c>
    </row>
    <row r="250" spans="1:28" ht="24" x14ac:dyDescent="0.55000000000000004">
      <c r="A250" s="9"/>
      <c r="B250" s="2" t="s">
        <v>187</v>
      </c>
      <c r="C250" s="16">
        <v>18</v>
      </c>
      <c r="D250" s="16">
        <v>5</v>
      </c>
      <c r="E250" s="16">
        <v>7</v>
      </c>
      <c r="F250" s="16">
        <v>16</v>
      </c>
      <c r="G250" s="16">
        <v>10</v>
      </c>
      <c r="H250" s="16">
        <v>12</v>
      </c>
      <c r="I250" s="16">
        <v>3</v>
      </c>
      <c r="J250" s="16"/>
      <c r="K250" s="16"/>
      <c r="L250" s="16"/>
      <c r="M250" s="16">
        <f t="shared" si="39"/>
        <v>71</v>
      </c>
      <c r="N250" s="104"/>
      <c r="O250" s="167"/>
      <c r="P250" s="167"/>
      <c r="Q250" s="92" t="s">
        <v>186</v>
      </c>
      <c r="R250" s="92">
        <v>15</v>
      </c>
      <c r="S250" s="92">
        <v>9</v>
      </c>
      <c r="T250" s="92">
        <v>17</v>
      </c>
      <c r="U250" s="92">
        <v>13</v>
      </c>
      <c r="V250" s="92">
        <v>3</v>
      </c>
      <c r="W250" s="92">
        <v>8</v>
      </c>
      <c r="X250" s="92">
        <v>4</v>
      </c>
      <c r="Y250" s="92">
        <v>1</v>
      </c>
      <c r="Z250" s="16"/>
      <c r="AA250" s="16"/>
      <c r="AB250" s="16">
        <f t="shared" si="40"/>
        <v>70</v>
      </c>
    </row>
    <row r="251" spans="1:28" ht="24" x14ac:dyDescent="0.55000000000000004">
      <c r="A251" s="9"/>
      <c r="B251" s="2" t="s">
        <v>218</v>
      </c>
      <c r="C251" s="16"/>
      <c r="D251" s="16">
        <v>3</v>
      </c>
      <c r="E251" s="16">
        <v>1</v>
      </c>
      <c r="F251" s="16">
        <v>2</v>
      </c>
      <c r="G251" s="16">
        <v>2</v>
      </c>
      <c r="H251" s="16"/>
      <c r="I251" s="16">
        <v>1</v>
      </c>
      <c r="J251" s="16"/>
      <c r="K251" s="16"/>
      <c r="L251" s="16"/>
      <c r="M251" s="16">
        <f t="shared" si="39"/>
        <v>9</v>
      </c>
      <c r="N251" s="104"/>
      <c r="O251" s="167"/>
      <c r="P251" s="167"/>
      <c r="Q251" s="92" t="s">
        <v>189</v>
      </c>
      <c r="R251" s="92">
        <v>27</v>
      </c>
      <c r="S251" s="92">
        <v>34</v>
      </c>
      <c r="T251" s="92">
        <v>7</v>
      </c>
      <c r="U251" s="92">
        <v>1</v>
      </c>
      <c r="V251" s="92">
        <v>0</v>
      </c>
      <c r="W251" s="92">
        <v>0</v>
      </c>
      <c r="X251" s="92">
        <v>0</v>
      </c>
      <c r="Y251" s="92">
        <v>1</v>
      </c>
      <c r="Z251" s="16"/>
      <c r="AA251" s="16"/>
      <c r="AB251" s="16">
        <f t="shared" si="40"/>
        <v>70</v>
      </c>
    </row>
    <row r="252" spans="1:28" ht="24" x14ac:dyDescent="0.55000000000000004">
      <c r="A252" s="9"/>
      <c r="B252" s="2" t="s">
        <v>219</v>
      </c>
      <c r="C252" s="16">
        <v>3</v>
      </c>
      <c r="D252" s="16">
        <v>8</v>
      </c>
      <c r="E252" s="16">
        <v>5</v>
      </c>
      <c r="F252" s="16"/>
      <c r="G252" s="16"/>
      <c r="H252" s="16"/>
      <c r="I252" s="16"/>
      <c r="J252" s="16"/>
      <c r="K252" s="16"/>
      <c r="L252" s="16"/>
      <c r="M252" s="16">
        <f t="shared" si="39"/>
        <v>16</v>
      </c>
      <c r="N252" s="104"/>
      <c r="O252" s="167"/>
      <c r="P252" s="167"/>
      <c r="Q252" s="92" t="s">
        <v>188</v>
      </c>
      <c r="R252" s="92">
        <v>8</v>
      </c>
      <c r="S252" s="92">
        <v>6</v>
      </c>
      <c r="T252" s="92">
        <v>1</v>
      </c>
      <c r="U252" s="92">
        <v>0</v>
      </c>
      <c r="V252" s="92">
        <v>0</v>
      </c>
      <c r="W252" s="92">
        <v>0</v>
      </c>
      <c r="X252" s="92">
        <v>0</v>
      </c>
      <c r="Y252" s="92">
        <v>0</v>
      </c>
      <c r="Z252" s="16"/>
      <c r="AA252" s="16"/>
      <c r="AB252" s="16">
        <f t="shared" si="40"/>
        <v>15</v>
      </c>
    </row>
    <row r="253" spans="1:28" ht="24" x14ac:dyDescent="0.2">
      <c r="A253" s="9"/>
      <c r="B253" s="2" t="s">
        <v>227</v>
      </c>
      <c r="C253" s="15"/>
      <c r="D253" s="15"/>
      <c r="E253" s="15"/>
      <c r="F253" s="15">
        <v>11</v>
      </c>
      <c r="G253" s="15">
        <v>8</v>
      </c>
      <c r="H253" s="15"/>
      <c r="I253" s="15">
        <v>2</v>
      </c>
      <c r="J253" s="15"/>
      <c r="K253" s="15"/>
      <c r="L253" s="15"/>
      <c r="M253" s="16">
        <f>SUM(C253:L253)</f>
        <v>21</v>
      </c>
      <c r="N253" s="104"/>
      <c r="O253" s="167"/>
      <c r="P253" s="167"/>
      <c r="Q253" s="2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24" x14ac:dyDescent="0.2">
      <c r="A254" s="9"/>
      <c r="B254" s="1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6"/>
      <c r="N254" s="104"/>
      <c r="O254" s="167"/>
      <c r="P254" s="167"/>
      <c r="Q254" s="2" t="s">
        <v>5</v>
      </c>
      <c r="R254" s="16">
        <f t="shared" ref="R254:Y254" si="41">SUM(R235:R253)</f>
        <v>212</v>
      </c>
      <c r="S254" s="16">
        <f>SUM(S236:S253)</f>
        <v>153</v>
      </c>
      <c r="T254" s="16">
        <f t="shared" si="41"/>
        <v>170</v>
      </c>
      <c r="U254" s="16">
        <f t="shared" si="41"/>
        <v>97.5</v>
      </c>
      <c r="V254" s="16">
        <f t="shared" si="41"/>
        <v>92</v>
      </c>
      <c r="W254" s="16">
        <f t="shared" si="41"/>
        <v>69.5</v>
      </c>
      <c r="X254" s="16">
        <f t="shared" si="41"/>
        <v>50</v>
      </c>
      <c r="Y254" s="16">
        <f t="shared" si="41"/>
        <v>79</v>
      </c>
      <c r="Z254" s="16"/>
      <c r="AA254" s="16"/>
      <c r="AB254" s="16">
        <f>SUM(AB236:AB253)</f>
        <v>909</v>
      </c>
    </row>
    <row r="255" spans="1:28" ht="24" x14ac:dyDescent="0.2">
      <c r="A255" s="9"/>
      <c r="B255" s="2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04"/>
      <c r="O255" s="167"/>
      <c r="P255" s="167"/>
      <c r="Q255" s="2"/>
      <c r="R255" s="16">
        <f>R254*R235</f>
        <v>848</v>
      </c>
      <c r="S255" s="16">
        <f t="shared" ref="S255:Y255" si="42">S254*S235</f>
        <v>535.5</v>
      </c>
      <c r="T255" s="16">
        <f t="shared" si="42"/>
        <v>510</v>
      </c>
      <c r="U255" s="16">
        <f t="shared" si="42"/>
        <v>243.75</v>
      </c>
      <c r="V255" s="16">
        <f t="shared" si="42"/>
        <v>184</v>
      </c>
      <c r="W255" s="16">
        <f t="shared" si="42"/>
        <v>104.25</v>
      </c>
      <c r="X255" s="16">
        <f t="shared" si="42"/>
        <v>50</v>
      </c>
      <c r="Y255" s="16">
        <f t="shared" si="42"/>
        <v>0</v>
      </c>
      <c r="Z255" s="16"/>
      <c r="AA255" s="16"/>
      <c r="AB255" s="16">
        <f>SUM(R255:AA255)</f>
        <v>2475.5</v>
      </c>
    </row>
    <row r="256" spans="1:28" ht="24" x14ac:dyDescent="0.2">
      <c r="A256" s="9"/>
      <c r="B256" s="2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04"/>
      <c r="O256" s="167"/>
      <c r="P256" s="167"/>
      <c r="Q256" s="16" t="s">
        <v>159</v>
      </c>
      <c r="R256" s="718">
        <f>AB255/AB254</f>
        <v>2.7233223322332232</v>
      </c>
      <c r="S256" s="718"/>
      <c r="T256" s="718"/>
      <c r="U256" s="718"/>
      <c r="V256" s="718"/>
      <c r="W256" s="718"/>
      <c r="X256" s="718"/>
      <c r="Y256" s="718"/>
      <c r="Z256" s="718"/>
      <c r="AA256" s="718"/>
      <c r="AB256" s="718"/>
    </row>
    <row r="257" spans="1:28" ht="24" x14ac:dyDescent="0.2">
      <c r="A257" s="9"/>
      <c r="B257" s="2" t="s">
        <v>5</v>
      </c>
      <c r="C257" s="32">
        <f t="shared" ref="C257:J257" si="43">SUM(C236:C256)</f>
        <v>208</v>
      </c>
      <c r="D257" s="32">
        <f t="shared" si="43"/>
        <v>161</v>
      </c>
      <c r="E257" s="32">
        <f t="shared" si="43"/>
        <v>150</v>
      </c>
      <c r="F257" s="32">
        <f t="shared" si="43"/>
        <v>149</v>
      </c>
      <c r="G257" s="32">
        <f t="shared" si="43"/>
        <v>122</v>
      </c>
      <c r="H257" s="32">
        <f t="shared" si="43"/>
        <v>77</v>
      </c>
      <c r="I257" s="32">
        <f t="shared" si="43"/>
        <v>38</v>
      </c>
      <c r="J257" s="32">
        <f t="shared" si="43"/>
        <v>37</v>
      </c>
      <c r="K257" s="32"/>
      <c r="L257" s="32"/>
      <c r="M257" s="32">
        <f>SUM(C257:L257)</f>
        <v>942</v>
      </c>
      <c r="N257" s="104"/>
      <c r="O257" s="167"/>
      <c r="P257" s="167"/>
      <c r="Q257" s="16" t="s">
        <v>28</v>
      </c>
      <c r="R257" s="26">
        <f>(R254*100)/AB254</f>
        <v>23.322332233223321</v>
      </c>
      <c r="S257" s="26">
        <f>(S254*100)/AB254</f>
        <v>16.831683168316832</v>
      </c>
      <c r="T257" s="26">
        <f>(T254*100)/AB254</f>
        <v>18.701870187018702</v>
      </c>
      <c r="U257" s="26">
        <f>(U254*100)/AB254</f>
        <v>10.726072607260726</v>
      </c>
      <c r="V257" s="26">
        <f>(V254*100)/AB254</f>
        <v>10.121012101210122</v>
      </c>
      <c r="W257" s="26">
        <f>(W254*100)/AB254</f>
        <v>7.6457645764576458</v>
      </c>
      <c r="X257" s="26">
        <f>(X254*100)/AB254</f>
        <v>5.5005500550055002</v>
      </c>
      <c r="Y257" s="26">
        <f>(Y254*100)/AB254</f>
        <v>8.6908690869086911</v>
      </c>
      <c r="Z257" s="26"/>
      <c r="AA257" s="26"/>
      <c r="AB257" s="26">
        <v>100</v>
      </c>
    </row>
    <row r="258" spans="1:28" ht="24" x14ac:dyDescent="0.2">
      <c r="A258" s="9"/>
      <c r="B258" s="3"/>
      <c r="C258" s="38">
        <f t="shared" ref="C258:J258" si="44">C257*C235</f>
        <v>832</v>
      </c>
      <c r="D258" s="38">
        <f t="shared" si="44"/>
        <v>563.5</v>
      </c>
      <c r="E258" s="38">
        <f t="shared" si="44"/>
        <v>450</v>
      </c>
      <c r="F258" s="38">
        <f t="shared" si="44"/>
        <v>372.5</v>
      </c>
      <c r="G258" s="38">
        <f t="shared" si="44"/>
        <v>244</v>
      </c>
      <c r="H258" s="38">
        <f t="shared" si="44"/>
        <v>115.5</v>
      </c>
      <c r="I258" s="38">
        <f t="shared" si="44"/>
        <v>38</v>
      </c>
      <c r="J258" s="38">
        <f t="shared" si="44"/>
        <v>0</v>
      </c>
      <c r="K258" s="39"/>
      <c r="L258" s="39"/>
      <c r="M258" s="40">
        <f>SUM(C258:L258)</f>
        <v>2615.5</v>
      </c>
      <c r="N258" s="104"/>
      <c r="O258" s="167"/>
      <c r="P258" s="167"/>
      <c r="Q258" s="104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</row>
    <row r="259" spans="1:28" ht="24" x14ac:dyDescent="0.2">
      <c r="A259" s="9"/>
      <c r="B259" s="3" t="s">
        <v>26</v>
      </c>
      <c r="C259" s="719">
        <f>M258/M257</f>
        <v>2.7765392781316347</v>
      </c>
      <c r="D259" s="720"/>
      <c r="E259" s="720"/>
      <c r="F259" s="720"/>
      <c r="G259" s="720"/>
      <c r="H259" s="720"/>
      <c r="I259" s="720"/>
      <c r="J259" s="720"/>
      <c r="K259" s="720"/>
      <c r="L259" s="720"/>
      <c r="M259" s="721"/>
      <c r="N259" s="99"/>
      <c r="O259" s="168"/>
      <c r="P259" s="168"/>
      <c r="Q259" s="25"/>
      <c r="R259" s="5"/>
      <c r="S259" s="5"/>
      <c r="T259" s="5"/>
      <c r="U259" s="4"/>
      <c r="V259" s="5"/>
      <c r="W259" s="5"/>
      <c r="X259" s="5"/>
      <c r="Y259" s="5"/>
      <c r="Z259" s="5"/>
      <c r="AA259" s="5"/>
      <c r="AB259" s="5"/>
    </row>
    <row r="260" spans="1:28" ht="24" x14ac:dyDescent="0.2">
      <c r="A260" s="9"/>
      <c r="B260" s="2" t="s">
        <v>28</v>
      </c>
      <c r="C260" s="26">
        <f>(C257*100)/M257</f>
        <v>22.080679405520169</v>
      </c>
      <c r="D260" s="26">
        <f>(D257*100)/M257</f>
        <v>17.091295116772823</v>
      </c>
      <c r="E260" s="26">
        <f>(E257*100)/M257</f>
        <v>15.923566878980891</v>
      </c>
      <c r="F260" s="26">
        <f>(F257*100)/M257</f>
        <v>15.817409766454352</v>
      </c>
      <c r="G260" s="26">
        <f>(G257*100)/M257</f>
        <v>12.951167728237792</v>
      </c>
      <c r="H260" s="26">
        <f>(H257*100)/M257</f>
        <v>8.1740976645435239</v>
      </c>
      <c r="I260" s="26">
        <f>(I257*100)/M257</f>
        <v>4.0339702760084926</v>
      </c>
      <c r="J260" s="26">
        <f>(J257*100)/M257</f>
        <v>3.9278131634819533</v>
      </c>
      <c r="K260" s="26"/>
      <c r="L260" s="26"/>
      <c r="M260" s="26">
        <f>SUM(C260:L260)</f>
        <v>100</v>
      </c>
      <c r="N260" s="99"/>
      <c r="O260" s="168"/>
      <c r="P260" s="168"/>
      <c r="Q260" s="25" t="s">
        <v>30</v>
      </c>
      <c r="R260" s="5"/>
      <c r="S260" s="5"/>
      <c r="T260" s="5"/>
      <c r="U260" s="5"/>
      <c r="V260" s="5"/>
      <c r="W260" s="4">
        <f>R257+S257+T257</f>
        <v>58.855885588558849</v>
      </c>
      <c r="X260" s="5"/>
      <c r="Y260" s="5"/>
      <c r="Z260" s="5"/>
      <c r="AA260" s="5"/>
      <c r="AB260" s="5"/>
    </row>
    <row r="261" spans="1:28" ht="24" x14ac:dyDescent="0.2">
      <c r="A261" s="9"/>
      <c r="B261" s="11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168"/>
      <c r="P261" s="168"/>
      <c r="Q261" s="6" t="s">
        <v>272</v>
      </c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24" x14ac:dyDescent="0.2">
      <c r="A262" s="9"/>
      <c r="B262" s="722" t="s">
        <v>78</v>
      </c>
      <c r="C262" s="722"/>
      <c r="D262" s="722"/>
      <c r="E262" s="722"/>
      <c r="F262" s="722"/>
      <c r="G262" s="722"/>
      <c r="H262" s="722"/>
      <c r="I262" s="722"/>
      <c r="J262" s="25">
        <f>C260+D260+E260</f>
        <v>55.095541401273884</v>
      </c>
      <c r="K262" s="11"/>
      <c r="L262" s="11"/>
      <c r="M262" s="11"/>
      <c r="N262" s="11"/>
      <c r="O262" s="11"/>
      <c r="P262" s="11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24" x14ac:dyDescent="0.2">
      <c r="A263" s="9"/>
      <c r="B263" s="6" t="s">
        <v>230</v>
      </c>
      <c r="C263" s="11"/>
      <c r="D263" s="11"/>
      <c r="E263" s="11"/>
      <c r="F263" s="25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24" x14ac:dyDescent="0.2">
      <c r="A264" s="9"/>
      <c r="B264" s="6"/>
      <c r="C264" s="11"/>
      <c r="D264" s="11"/>
      <c r="E264" s="11"/>
      <c r="F264" s="25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24" x14ac:dyDescent="0.2">
      <c r="A265" s="9"/>
      <c r="B265" s="25"/>
      <c r="C265" s="11"/>
      <c r="D265" s="11"/>
      <c r="E265" s="11"/>
      <c r="F265" s="25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24" x14ac:dyDescent="0.2">
      <c r="A266" s="9"/>
      <c r="B266" s="706" t="s">
        <v>216</v>
      </c>
      <c r="C266" s="706"/>
      <c r="D266" s="706"/>
      <c r="E266" s="706"/>
      <c r="F266" s="706"/>
      <c r="G266" s="706"/>
      <c r="H266" s="706"/>
      <c r="I266" s="706"/>
      <c r="J266" s="706"/>
      <c r="K266" s="706"/>
      <c r="L266" s="706"/>
      <c r="M266" s="706"/>
      <c r="N266" s="100"/>
      <c r="O266" s="166"/>
      <c r="P266" s="166"/>
      <c r="Q266" s="706" t="s">
        <v>216</v>
      </c>
      <c r="R266" s="706"/>
      <c r="S266" s="706"/>
      <c r="T266" s="706"/>
      <c r="U266" s="706"/>
      <c r="V266" s="706"/>
      <c r="W266" s="706"/>
      <c r="X266" s="706"/>
      <c r="Y266" s="706"/>
      <c r="Z266" s="706"/>
      <c r="AA266" s="706"/>
      <c r="AB266" s="706"/>
    </row>
    <row r="267" spans="1:28" ht="24.75" thickBot="1" x14ac:dyDescent="0.25">
      <c r="A267" s="9"/>
      <c r="B267" s="712" t="s">
        <v>211</v>
      </c>
      <c r="C267" s="712"/>
      <c r="D267" s="712"/>
      <c r="E267" s="712"/>
      <c r="F267" s="712"/>
      <c r="G267" s="712"/>
      <c r="H267" s="712"/>
      <c r="I267" s="712"/>
      <c r="J267" s="712"/>
      <c r="K267" s="712"/>
      <c r="L267" s="712"/>
      <c r="M267" s="712"/>
      <c r="N267" s="104"/>
      <c r="O267" s="167"/>
      <c r="P267" s="167"/>
      <c r="Q267" s="712" t="s">
        <v>274</v>
      </c>
      <c r="R267" s="712"/>
      <c r="S267" s="712"/>
      <c r="T267" s="712"/>
      <c r="U267" s="712"/>
      <c r="V267" s="712"/>
      <c r="W267" s="712"/>
      <c r="X267" s="712"/>
      <c r="Y267" s="712"/>
      <c r="Z267" s="712"/>
      <c r="AA267" s="712"/>
      <c r="AB267" s="712"/>
    </row>
    <row r="268" spans="1:28" ht="24" x14ac:dyDescent="0.2">
      <c r="A268" s="9"/>
      <c r="B268" s="707" t="s">
        <v>1</v>
      </c>
      <c r="C268" s="709" t="s">
        <v>2</v>
      </c>
      <c r="D268" s="710"/>
      <c r="E268" s="710"/>
      <c r="F268" s="710"/>
      <c r="G268" s="710"/>
      <c r="H268" s="710"/>
      <c r="I268" s="710"/>
      <c r="J268" s="710"/>
      <c r="K268" s="710"/>
      <c r="L268" s="710"/>
      <c r="M268" s="37"/>
      <c r="N268" s="11"/>
      <c r="O268" s="11"/>
      <c r="P268" s="11"/>
      <c r="Q268" s="713" t="s">
        <v>1</v>
      </c>
      <c r="R268" s="713" t="s">
        <v>2</v>
      </c>
      <c r="S268" s="713"/>
      <c r="T268" s="713"/>
      <c r="U268" s="713"/>
      <c r="V268" s="713"/>
      <c r="W268" s="713"/>
      <c r="X268" s="713"/>
      <c r="Y268" s="713"/>
      <c r="Z268" s="713"/>
      <c r="AA268" s="713"/>
      <c r="AB268" s="2"/>
    </row>
    <row r="269" spans="1:28" ht="24.75" thickBot="1" x14ac:dyDescent="0.25">
      <c r="A269" s="9"/>
      <c r="B269" s="708"/>
      <c r="C269" s="12">
        <v>4</v>
      </c>
      <c r="D269" s="12">
        <v>3.5</v>
      </c>
      <c r="E269" s="12">
        <v>3</v>
      </c>
      <c r="F269" s="12">
        <v>2.5</v>
      </c>
      <c r="G269" s="12">
        <v>2</v>
      </c>
      <c r="H269" s="12">
        <v>1.5</v>
      </c>
      <c r="I269" s="12">
        <v>1</v>
      </c>
      <c r="J269" s="12">
        <v>0</v>
      </c>
      <c r="K269" s="12" t="s">
        <v>3</v>
      </c>
      <c r="L269" s="12" t="s">
        <v>4</v>
      </c>
      <c r="M269" s="101" t="s">
        <v>5</v>
      </c>
      <c r="N269" s="104"/>
      <c r="O269" s="167"/>
      <c r="P269" s="167"/>
      <c r="Q269" s="713"/>
      <c r="R269" s="16">
        <v>4</v>
      </c>
      <c r="S269" s="16">
        <v>3.5</v>
      </c>
      <c r="T269" s="16">
        <v>3</v>
      </c>
      <c r="U269" s="16">
        <v>2.5</v>
      </c>
      <c r="V269" s="16">
        <v>2</v>
      </c>
      <c r="W269" s="16">
        <v>1.5</v>
      </c>
      <c r="X269" s="16">
        <v>1</v>
      </c>
      <c r="Y269" s="16">
        <v>0</v>
      </c>
      <c r="Z269" s="16" t="s">
        <v>3</v>
      </c>
      <c r="AA269" s="16" t="s">
        <v>4</v>
      </c>
      <c r="AB269" s="16" t="s">
        <v>5</v>
      </c>
    </row>
    <row r="270" spans="1:28" ht="24" x14ac:dyDescent="0.55000000000000004">
      <c r="A270" s="9"/>
      <c r="B270" s="14" t="s">
        <v>190</v>
      </c>
      <c r="C270" s="15">
        <v>35</v>
      </c>
      <c r="D270" s="15">
        <v>21</v>
      </c>
      <c r="E270" s="15">
        <v>3</v>
      </c>
      <c r="F270" s="15"/>
      <c r="G270" s="15"/>
      <c r="H270" s="15"/>
      <c r="I270" s="15"/>
      <c r="J270" s="15"/>
      <c r="K270" s="15"/>
      <c r="L270" s="15"/>
      <c r="M270" s="15">
        <f t="shared" ref="M270:M279" si="45">SUM(C270:L270)</f>
        <v>59</v>
      </c>
      <c r="N270" s="104"/>
      <c r="O270" s="167"/>
      <c r="P270" s="167"/>
      <c r="Q270" s="92" t="s">
        <v>191</v>
      </c>
      <c r="R270" s="90">
        <v>19</v>
      </c>
      <c r="S270" s="92">
        <v>20</v>
      </c>
      <c r="T270" s="92">
        <v>14</v>
      </c>
      <c r="U270" s="92">
        <v>4</v>
      </c>
      <c r="V270" s="92">
        <v>1</v>
      </c>
      <c r="W270" s="92">
        <v>0</v>
      </c>
      <c r="X270" s="92">
        <v>0</v>
      </c>
      <c r="Y270" s="92">
        <v>0</v>
      </c>
      <c r="Z270" s="33"/>
      <c r="AA270" s="16"/>
      <c r="AB270" s="16">
        <f>SUM(R270:AA270)</f>
        <v>58</v>
      </c>
    </row>
    <row r="271" spans="1:28" ht="24" x14ac:dyDescent="0.55000000000000004">
      <c r="A271" s="9"/>
      <c r="B271" s="14" t="s">
        <v>192</v>
      </c>
      <c r="C271" s="15">
        <v>7</v>
      </c>
      <c r="D271" s="15">
        <v>2</v>
      </c>
      <c r="E271" s="15">
        <v>1</v>
      </c>
      <c r="F271" s="15"/>
      <c r="G271" s="15"/>
      <c r="H271" s="15"/>
      <c r="I271" s="15"/>
      <c r="J271" s="15"/>
      <c r="K271" s="15"/>
      <c r="L271" s="15"/>
      <c r="M271" s="16">
        <f t="shared" si="45"/>
        <v>10</v>
      </c>
      <c r="N271" s="104"/>
      <c r="O271" s="167"/>
      <c r="P271" s="167"/>
      <c r="Q271" s="92" t="s">
        <v>193</v>
      </c>
      <c r="R271" s="90">
        <v>2</v>
      </c>
      <c r="S271" s="92">
        <v>4</v>
      </c>
      <c r="T271" s="92">
        <v>1</v>
      </c>
      <c r="U271" s="92">
        <v>2</v>
      </c>
      <c r="V271" s="92">
        <v>0</v>
      </c>
      <c r="W271" s="92">
        <v>0</v>
      </c>
      <c r="X271" s="92">
        <v>0</v>
      </c>
      <c r="Y271" s="92">
        <v>0</v>
      </c>
      <c r="Z271" s="33"/>
      <c r="AA271" s="16"/>
      <c r="AB271" s="16">
        <f>SUM(R271:AA271)</f>
        <v>9</v>
      </c>
    </row>
    <row r="272" spans="1:28" ht="24" x14ac:dyDescent="0.55000000000000004">
      <c r="A272" s="9"/>
      <c r="B272" s="14" t="s">
        <v>194</v>
      </c>
      <c r="C272" s="15">
        <v>12</v>
      </c>
      <c r="D272" s="15">
        <v>29</v>
      </c>
      <c r="E272" s="15">
        <v>27</v>
      </c>
      <c r="F272" s="15">
        <v>4</v>
      </c>
      <c r="G272" s="15">
        <v>2</v>
      </c>
      <c r="H272" s="15"/>
      <c r="I272" s="15"/>
      <c r="J272" s="15"/>
      <c r="K272" s="15"/>
      <c r="L272" s="15"/>
      <c r="M272" s="16">
        <f t="shared" si="45"/>
        <v>74</v>
      </c>
      <c r="N272" s="104"/>
      <c r="O272" s="167"/>
      <c r="P272" s="167"/>
      <c r="Q272" s="16" t="s">
        <v>195</v>
      </c>
      <c r="R272" s="92">
        <v>16</v>
      </c>
      <c r="S272" s="92">
        <v>12</v>
      </c>
      <c r="T272" s="92">
        <v>20</v>
      </c>
      <c r="U272" s="92">
        <v>11</v>
      </c>
      <c r="V272" s="92">
        <v>12</v>
      </c>
      <c r="W272" s="92">
        <v>2</v>
      </c>
      <c r="X272" s="92">
        <v>2</v>
      </c>
      <c r="Y272" s="92">
        <v>1</v>
      </c>
      <c r="Z272" s="16"/>
      <c r="AA272" s="16"/>
      <c r="AB272" s="16">
        <f>SUM(R272:AA272)</f>
        <v>76</v>
      </c>
    </row>
    <row r="273" spans="1:28" ht="24" x14ac:dyDescent="0.55000000000000004">
      <c r="A273" s="9"/>
      <c r="B273" s="14" t="s">
        <v>196</v>
      </c>
      <c r="C273" s="15">
        <v>94</v>
      </c>
      <c r="D273" s="15"/>
      <c r="E273" s="15"/>
      <c r="F273" s="15"/>
      <c r="G273" s="15"/>
      <c r="H273" s="15"/>
      <c r="I273" s="15"/>
      <c r="J273" s="15">
        <v>3</v>
      </c>
      <c r="K273" s="15"/>
      <c r="L273" s="15"/>
      <c r="M273" s="16">
        <f t="shared" si="45"/>
        <v>97</v>
      </c>
      <c r="N273" s="104"/>
      <c r="O273" s="167"/>
      <c r="P273" s="167"/>
      <c r="Q273" s="16" t="s">
        <v>197</v>
      </c>
      <c r="R273" s="92">
        <v>87</v>
      </c>
      <c r="S273" s="92">
        <v>0</v>
      </c>
      <c r="T273" s="92">
        <v>4</v>
      </c>
      <c r="U273" s="92">
        <v>0</v>
      </c>
      <c r="V273" s="92">
        <v>2</v>
      </c>
      <c r="W273" s="92">
        <v>0</v>
      </c>
      <c r="X273" s="92">
        <v>1</v>
      </c>
      <c r="Y273" s="92">
        <v>2</v>
      </c>
      <c r="Z273" s="16"/>
      <c r="AA273" s="16"/>
      <c r="AB273" s="16">
        <f>SUM(R273:AA273)</f>
        <v>96</v>
      </c>
    </row>
    <row r="274" spans="1:28" ht="24" x14ac:dyDescent="0.55000000000000004">
      <c r="A274" s="9"/>
      <c r="B274" s="14" t="s">
        <v>199</v>
      </c>
      <c r="C274" s="15">
        <v>25</v>
      </c>
      <c r="D274" s="15">
        <v>9</v>
      </c>
      <c r="E274" s="15">
        <v>11</v>
      </c>
      <c r="F274" s="15">
        <v>5</v>
      </c>
      <c r="G274" s="15"/>
      <c r="H274" s="15"/>
      <c r="I274" s="15"/>
      <c r="J274" s="15"/>
      <c r="K274" s="15"/>
      <c r="L274" s="15"/>
      <c r="M274" s="16">
        <f t="shared" si="45"/>
        <v>50</v>
      </c>
      <c r="N274" s="104"/>
      <c r="O274" s="167"/>
      <c r="P274" s="167"/>
      <c r="Q274" s="14" t="s">
        <v>198</v>
      </c>
      <c r="R274" s="92"/>
      <c r="S274" s="92"/>
      <c r="T274" s="92"/>
      <c r="U274" s="92"/>
      <c r="V274" s="92"/>
      <c r="W274" s="92"/>
      <c r="X274" s="92"/>
      <c r="Y274" s="92"/>
      <c r="Z274" s="33"/>
      <c r="AA274" s="16"/>
      <c r="AB274" s="16"/>
    </row>
    <row r="275" spans="1:28" ht="24" x14ac:dyDescent="0.55000000000000004">
      <c r="A275" s="9"/>
      <c r="B275" s="14" t="s">
        <v>201</v>
      </c>
      <c r="C275" s="15">
        <v>8</v>
      </c>
      <c r="D275" s="15"/>
      <c r="E275" s="15"/>
      <c r="F275" s="15"/>
      <c r="G275" s="15"/>
      <c r="H275" s="15"/>
      <c r="I275" s="15"/>
      <c r="J275" s="15">
        <v>1</v>
      </c>
      <c r="K275" s="15"/>
      <c r="L275" s="15"/>
      <c r="M275" s="16">
        <f t="shared" si="45"/>
        <v>9</v>
      </c>
      <c r="N275" s="104"/>
      <c r="O275" s="167"/>
      <c r="P275" s="167"/>
      <c r="Q275" s="142" t="s">
        <v>200</v>
      </c>
      <c r="R275" s="92">
        <v>6</v>
      </c>
      <c r="S275" s="92">
        <v>0</v>
      </c>
      <c r="T275" s="92">
        <v>1</v>
      </c>
      <c r="U275" s="92">
        <v>0</v>
      </c>
      <c r="V275" s="92">
        <v>1</v>
      </c>
      <c r="W275" s="92">
        <v>0</v>
      </c>
      <c r="X275" s="92">
        <v>0</v>
      </c>
      <c r="Y275" s="92">
        <v>0</v>
      </c>
      <c r="Z275" s="33"/>
      <c r="AA275" s="142"/>
      <c r="AB275" s="142">
        <f>SUM(R275:AA275)</f>
        <v>8</v>
      </c>
    </row>
    <row r="276" spans="1:28" ht="24" x14ac:dyDescent="0.55000000000000004">
      <c r="A276" s="9"/>
      <c r="B276" s="14" t="s">
        <v>203</v>
      </c>
      <c r="C276" s="15">
        <v>17</v>
      </c>
      <c r="D276" s="15">
        <v>18</v>
      </c>
      <c r="E276" s="15">
        <v>18</v>
      </c>
      <c r="F276" s="15">
        <v>9</v>
      </c>
      <c r="G276" s="15"/>
      <c r="H276" s="15"/>
      <c r="I276" s="15">
        <v>1</v>
      </c>
      <c r="J276" s="15"/>
      <c r="K276" s="15"/>
      <c r="L276" s="15"/>
      <c r="M276" s="16">
        <f t="shared" si="45"/>
        <v>63</v>
      </c>
      <c r="N276" s="104"/>
      <c r="O276" s="167"/>
      <c r="P276" s="167"/>
      <c r="Q276" s="142" t="s">
        <v>202</v>
      </c>
      <c r="R276" s="92">
        <v>3</v>
      </c>
      <c r="S276" s="92">
        <v>7</v>
      </c>
      <c r="T276" s="92">
        <v>14</v>
      </c>
      <c r="U276" s="92">
        <v>10</v>
      </c>
      <c r="V276" s="92">
        <v>14</v>
      </c>
      <c r="W276" s="92">
        <v>0</v>
      </c>
      <c r="X276" s="92">
        <v>0</v>
      </c>
      <c r="Y276" s="92">
        <v>1</v>
      </c>
      <c r="Z276" s="33"/>
      <c r="AA276" s="142"/>
      <c r="AB276" s="142">
        <f>SUM(R276:AA276)</f>
        <v>49</v>
      </c>
    </row>
    <row r="277" spans="1:28" ht="24" x14ac:dyDescent="0.55000000000000004">
      <c r="A277" s="9"/>
      <c r="B277" s="14" t="s">
        <v>205</v>
      </c>
      <c r="C277" s="15"/>
      <c r="D277" s="15"/>
      <c r="E277" s="15">
        <v>2</v>
      </c>
      <c r="F277" s="15">
        <v>7</v>
      </c>
      <c r="G277" s="15">
        <v>9</v>
      </c>
      <c r="H277" s="15">
        <v>1</v>
      </c>
      <c r="I277" s="15"/>
      <c r="J277" s="15"/>
      <c r="K277" s="15"/>
      <c r="L277" s="15"/>
      <c r="M277" s="16">
        <f t="shared" si="45"/>
        <v>19</v>
      </c>
      <c r="N277" s="104"/>
      <c r="O277" s="167"/>
      <c r="P277" s="167"/>
      <c r="Q277" s="92" t="s">
        <v>204</v>
      </c>
      <c r="R277" s="92">
        <v>0</v>
      </c>
      <c r="S277" s="92">
        <v>2</v>
      </c>
      <c r="T277" s="92">
        <v>7</v>
      </c>
      <c r="U277" s="92">
        <v>6</v>
      </c>
      <c r="V277" s="92">
        <v>3</v>
      </c>
      <c r="W277" s="92">
        <v>0</v>
      </c>
      <c r="X277" s="92">
        <v>0</v>
      </c>
      <c r="Y277" s="92">
        <v>1</v>
      </c>
      <c r="Z277" s="33"/>
      <c r="AA277" s="142"/>
      <c r="AB277" s="142">
        <f>SUM(R277:AA277)</f>
        <v>19</v>
      </c>
    </row>
    <row r="278" spans="1:28" ht="24" x14ac:dyDescent="0.55000000000000004">
      <c r="A278" s="9"/>
      <c r="B278" s="14" t="s">
        <v>208</v>
      </c>
      <c r="C278" s="15">
        <v>16</v>
      </c>
      <c r="D278" s="15"/>
      <c r="E278" s="15"/>
      <c r="F278" s="15"/>
      <c r="G278" s="15"/>
      <c r="H278" s="15"/>
      <c r="I278" s="15"/>
      <c r="J278" s="16"/>
      <c r="K278" s="16"/>
      <c r="L278" s="16"/>
      <c r="M278" s="16">
        <f t="shared" si="45"/>
        <v>16</v>
      </c>
      <c r="N278" s="104"/>
      <c r="O278" s="167"/>
      <c r="P278" s="167"/>
      <c r="Q278" s="92" t="s">
        <v>264</v>
      </c>
      <c r="R278" s="92">
        <v>69</v>
      </c>
      <c r="S278" s="92">
        <v>0</v>
      </c>
      <c r="T278" s="92">
        <v>0</v>
      </c>
      <c r="U278" s="92">
        <v>0</v>
      </c>
      <c r="V278" s="92">
        <v>0</v>
      </c>
      <c r="W278" s="92">
        <v>0</v>
      </c>
      <c r="X278" s="92">
        <v>0</v>
      </c>
      <c r="Y278" s="92">
        <v>1</v>
      </c>
      <c r="Z278" s="33"/>
      <c r="AA278" s="142"/>
      <c r="AB278" s="142">
        <f>SUM(R278:AA278)</f>
        <v>70</v>
      </c>
    </row>
    <row r="279" spans="1:28" ht="24" x14ac:dyDescent="0.55000000000000004">
      <c r="A279" s="9"/>
      <c r="B279" s="14" t="s">
        <v>206</v>
      </c>
      <c r="C279" s="15">
        <v>71</v>
      </c>
      <c r="D279" s="15"/>
      <c r="E279" s="15"/>
      <c r="F279" s="15"/>
      <c r="G279" s="15"/>
      <c r="H279" s="15"/>
      <c r="I279" s="15"/>
      <c r="J279" s="32">
        <v>1</v>
      </c>
      <c r="K279" s="32"/>
      <c r="L279" s="32"/>
      <c r="M279" s="32">
        <f t="shared" si="45"/>
        <v>72</v>
      </c>
      <c r="N279" s="104"/>
      <c r="O279" s="167"/>
      <c r="P279" s="167"/>
      <c r="Q279" s="92" t="s">
        <v>207</v>
      </c>
      <c r="R279" s="92">
        <v>13</v>
      </c>
      <c r="S279" s="92">
        <v>0</v>
      </c>
      <c r="T279" s="92">
        <v>2</v>
      </c>
      <c r="U279" s="92">
        <v>0</v>
      </c>
      <c r="V279" s="92">
        <v>0</v>
      </c>
      <c r="W279" s="92">
        <v>0</v>
      </c>
      <c r="X279" s="92">
        <v>0</v>
      </c>
      <c r="Y279" s="92">
        <v>0</v>
      </c>
      <c r="Z279" s="142"/>
      <c r="AA279" s="142"/>
      <c r="AB279" s="142">
        <f>SUM(R279:AA279)</f>
        <v>15</v>
      </c>
    </row>
    <row r="280" spans="1:28" ht="24" x14ac:dyDescent="0.2">
      <c r="A280" s="9"/>
      <c r="B280" s="14"/>
      <c r="C280" s="15"/>
      <c r="D280" s="15"/>
      <c r="E280" s="15"/>
      <c r="F280" s="15"/>
      <c r="G280" s="15"/>
      <c r="H280" s="15"/>
      <c r="I280" s="15"/>
      <c r="J280" s="32"/>
      <c r="K280" s="32"/>
      <c r="L280" s="32"/>
      <c r="M280" s="32"/>
      <c r="N280" s="104"/>
      <c r="O280" s="167"/>
      <c r="P280" s="167"/>
      <c r="Q280" s="16" t="s">
        <v>5</v>
      </c>
      <c r="R280" s="16">
        <f t="shared" ref="R280:Y280" si="46">SUM(R270:R279)</f>
        <v>215</v>
      </c>
      <c r="S280" s="16">
        <f t="shared" si="46"/>
        <v>45</v>
      </c>
      <c r="T280" s="16">
        <f t="shared" si="46"/>
        <v>63</v>
      </c>
      <c r="U280" s="16">
        <f t="shared" si="46"/>
        <v>33</v>
      </c>
      <c r="V280" s="16">
        <f t="shared" si="46"/>
        <v>33</v>
      </c>
      <c r="W280" s="16">
        <f t="shared" si="46"/>
        <v>2</v>
      </c>
      <c r="X280" s="16">
        <f t="shared" si="46"/>
        <v>3</v>
      </c>
      <c r="Y280" s="16">
        <f t="shared" si="46"/>
        <v>6</v>
      </c>
      <c r="Z280" s="16"/>
      <c r="AA280" s="16"/>
      <c r="AB280" s="16">
        <f>SUM(AB270:AB279)</f>
        <v>400</v>
      </c>
    </row>
    <row r="281" spans="1:28" ht="24" x14ac:dyDescent="0.2">
      <c r="A281" s="9"/>
      <c r="B281" s="14"/>
      <c r="C281" s="29"/>
      <c r="D281" s="29"/>
      <c r="E281" s="29"/>
      <c r="F281" s="29"/>
      <c r="G281" s="29"/>
      <c r="H281" s="29"/>
      <c r="I281" s="29"/>
      <c r="J281" s="32"/>
      <c r="K281" s="32"/>
      <c r="L281" s="32"/>
      <c r="M281" s="32"/>
      <c r="N281" s="104"/>
      <c r="O281" s="167"/>
      <c r="P281" s="167"/>
      <c r="Q281" s="16"/>
      <c r="R281" s="16">
        <f>R280*R269</f>
        <v>860</v>
      </c>
      <c r="S281" s="16">
        <f t="shared" ref="S281:Y281" si="47">S280*S269</f>
        <v>157.5</v>
      </c>
      <c r="T281" s="16">
        <f t="shared" si="47"/>
        <v>189</v>
      </c>
      <c r="U281" s="16">
        <f t="shared" si="47"/>
        <v>82.5</v>
      </c>
      <c r="V281" s="16">
        <f t="shared" si="47"/>
        <v>66</v>
      </c>
      <c r="W281" s="16">
        <f t="shared" si="47"/>
        <v>3</v>
      </c>
      <c r="X281" s="16">
        <f t="shared" si="47"/>
        <v>3</v>
      </c>
      <c r="Y281" s="16">
        <f t="shared" si="47"/>
        <v>0</v>
      </c>
      <c r="Z281" s="16"/>
      <c r="AA281" s="16"/>
      <c r="AB281" s="16">
        <f>SUM(R281:AA281)</f>
        <v>1361</v>
      </c>
    </row>
    <row r="282" spans="1:28" ht="24" x14ac:dyDescent="0.2">
      <c r="A282" s="9"/>
      <c r="B282" s="2" t="s">
        <v>5</v>
      </c>
      <c r="C282" s="32">
        <f>SUM(C270:C280)</f>
        <v>285</v>
      </c>
      <c r="D282" s="32">
        <f>SUM(D270:D280)</f>
        <v>79</v>
      </c>
      <c r="E282" s="32">
        <f>SUM(E270:E280)</f>
        <v>62</v>
      </c>
      <c r="F282" s="32">
        <f>SUM(F270:F280)</f>
        <v>25</v>
      </c>
      <c r="G282" s="32">
        <f>SUM(G270:G280)</f>
        <v>11</v>
      </c>
      <c r="H282" s="32"/>
      <c r="I282" s="32">
        <f>SUM(I270:I280)</f>
        <v>1</v>
      </c>
      <c r="J282" s="32">
        <f>SUM(J270:J280)</f>
        <v>5</v>
      </c>
      <c r="K282" s="41"/>
      <c r="L282" s="32"/>
      <c r="M282" s="32">
        <f>SUM(C282:L282)</f>
        <v>468</v>
      </c>
      <c r="N282" s="104"/>
      <c r="O282" s="167"/>
      <c r="P282" s="167"/>
      <c r="Q282" s="16" t="s">
        <v>159</v>
      </c>
      <c r="R282" s="718">
        <f>AB281/AB280</f>
        <v>3.4024999999999999</v>
      </c>
      <c r="S282" s="718"/>
      <c r="T282" s="718"/>
      <c r="U282" s="718"/>
      <c r="V282" s="718"/>
      <c r="W282" s="718"/>
      <c r="X282" s="718"/>
      <c r="Y282" s="718"/>
      <c r="Z282" s="718"/>
      <c r="AA282" s="718"/>
      <c r="AB282" s="718"/>
    </row>
    <row r="283" spans="1:28" ht="24" x14ac:dyDescent="0.2">
      <c r="A283" s="9"/>
      <c r="B283" s="3"/>
      <c r="C283" s="38">
        <f t="shared" ref="C283:J283" si="48">C282*C269</f>
        <v>1140</v>
      </c>
      <c r="D283" s="38">
        <f t="shared" si="48"/>
        <v>276.5</v>
      </c>
      <c r="E283" s="38">
        <f t="shared" si="48"/>
        <v>186</v>
      </c>
      <c r="F283" s="38">
        <f t="shared" si="48"/>
        <v>62.5</v>
      </c>
      <c r="G283" s="38">
        <f t="shared" si="48"/>
        <v>22</v>
      </c>
      <c r="H283" s="38">
        <f t="shared" si="48"/>
        <v>0</v>
      </c>
      <c r="I283" s="38">
        <f t="shared" si="48"/>
        <v>1</v>
      </c>
      <c r="J283" s="38">
        <f t="shared" si="48"/>
        <v>0</v>
      </c>
      <c r="K283" s="42"/>
      <c r="L283" s="39"/>
      <c r="M283" s="40">
        <f>SUM(C283:L283)</f>
        <v>1688</v>
      </c>
      <c r="N283" s="104"/>
      <c r="O283" s="167"/>
      <c r="P283" s="167"/>
      <c r="Q283" s="1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24" x14ac:dyDescent="0.2">
      <c r="A284" s="9"/>
      <c r="B284" s="3" t="s">
        <v>26</v>
      </c>
      <c r="C284" s="719">
        <f>M283/M282</f>
        <v>3.6068376068376069</v>
      </c>
      <c r="D284" s="720"/>
      <c r="E284" s="720"/>
      <c r="F284" s="720"/>
      <c r="G284" s="720"/>
      <c r="H284" s="720"/>
      <c r="I284" s="720"/>
      <c r="J284" s="720"/>
      <c r="K284" s="720"/>
      <c r="L284" s="720"/>
      <c r="M284" s="721"/>
      <c r="N284" s="99"/>
      <c r="O284" s="168"/>
      <c r="P284" s="168"/>
      <c r="Q284" s="26" t="s">
        <v>28</v>
      </c>
      <c r="R284" s="26">
        <f>(R280*100)/AB280</f>
        <v>53.75</v>
      </c>
      <c r="S284" s="26">
        <f>(S280*100)/AB280</f>
        <v>11.25</v>
      </c>
      <c r="T284" s="26">
        <f>(T280*100)/AB280</f>
        <v>15.75</v>
      </c>
      <c r="U284" s="26">
        <f>(U280*100)/AB280</f>
        <v>8.25</v>
      </c>
      <c r="V284" s="26">
        <f>(V280*100)/AB280</f>
        <v>8.25</v>
      </c>
      <c r="W284" s="26">
        <f>(W280*100)/AB280</f>
        <v>0.5</v>
      </c>
      <c r="X284" s="26">
        <f>(X280*100)/AB280</f>
        <v>0.75</v>
      </c>
      <c r="Y284" s="26">
        <f>(Y280*100)/AB280</f>
        <v>1.5</v>
      </c>
      <c r="Z284" s="26"/>
      <c r="AA284" s="26"/>
      <c r="AB284" s="17">
        <f>SUM(R284:AA284)</f>
        <v>100</v>
      </c>
    </row>
    <row r="285" spans="1:28" ht="24" x14ac:dyDescent="0.2">
      <c r="A285" s="9"/>
      <c r="B285" s="2" t="s">
        <v>28</v>
      </c>
      <c r="C285" s="21">
        <f>(C282*100)/M282</f>
        <v>60.897435897435898</v>
      </c>
      <c r="D285" s="21">
        <f>(D282*100)/M282</f>
        <v>16.880341880341881</v>
      </c>
      <c r="E285" s="21">
        <f>(E282*100)/M282</f>
        <v>13.247863247863247</v>
      </c>
      <c r="F285" s="21">
        <f>(F282*100)/M282</f>
        <v>5.3418803418803416</v>
      </c>
      <c r="G285" s="21">
        <f>(G282*100)/M282</f>
        <v>2.3504273504273505</v>
      </c>
      <c r="H285" s="21">
        <f>(H282*100)/M282</f>
        <v>0</v>
      </c>
      <c r="I285" s="21">
        <f>(I282*100)/M282</f>
        <v>0.21367521367521367</v>
      </c>
      <c r="J285" s="21">
        <f>(J282*100)/M282</f>
        <v>1.0683760683760684</v>
      </c>
      <c r="K285" s="21"/>
      <c r="L285" s="21"/>
      <c r="M285" s="21">
        <f>SUM(C285:L285)</f>
        <v>100</v>
      </c>
      <c r="N285" s="99"/>
      <c r="O285" s="168"/>
      <c r="P285" s="168"/>
      <c r="Q285" s="99"/>
      <c r="R285" s="5"/>
      <c r="S285" s="5"/>
      <c r="T285" s="5"/>
      <c r="U285" s="5"/>
      <c r="V285" s="11"/>
      <c r="W285" s="5"/>
      <c r="X285" s="5"/>
      <c r="Y285" s="5"/>
      <c r="Z285" s="5"/>
      <c r="AA285" s="5"/>
      <c r="AB285" s="5"/>
    </row>
    <row r="286" spans="1:28" ht="24" x14ac:dyDescent="0.2">
      <c r="A286" s="9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25" t="s">
        <v>30</v>
      </c>
      <c r="R286" s="5"/>
      <c r="S286" s="5"/>
      <c r="T286" s="5"/>
      <c r="U286" s="5"/>
      <c r="V286" s="25"/>
      <c r="W286" s="4"/>
      <c r="X286" s="4">
        <f>R284+S284+T284</f>
        <v>80.75</v>
      </c>
      <c r="Y286" s="5"/>
      <c r="Z286" s="5"/>
      <c r="AA286" s="5"/>
      <c r="AB286" s="5"/>
    </row>
    <row r="287" spans="1:28" ht="24" x14ac:dyDescent="0.2">
      <c r="A287" s="9"/>
      <c r="B287" s="728" t="s">
        <v>209</v>
      </c>
      <c r="C287" s="728"/>
      <c r="D287" s="728"/>
      <c r="E287" s="728"/>
      <c r="F287" s="728"/>
      <c r="G287" s="728"/>
      <c r="H287" s="728"/>
      <c r="I287" s="728"/>
      <c r="J287" s="4">
        <f>C285+D285+E285</f>
        <v>91.025641025641022</v>
      </c>
      <c r="K287" s="5"/>
      <c r="L287" s="5"/>
      <c r="M287" s="5"/>
      <c r="N287" s="5"/>
      <c r="O287" s="5"/>
      <c r="P287" s="5"/>
      <c r="Q287" s="6" t="s">
        <v>272</v>
      </c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24" x14ac:dyDescent="0.2">
      <c r="A288" s="9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</row>
    <row r="289" spans="1:29" ht="24" x14ac:dyDescent="0.2">
      <c r="A289" s="9"/>
      <c r="B289" s="6" t="s">
        <v>230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9" ht="24" x14ac:dyDescent="0.2">
      <c r="A290" s="9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9" ht="24" x14ac:dyDescent="0.2">
      <c r="A291" s="9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9" ht="24" x14ac:dyDescent="0.2">
      <c r="A292" s="9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9" ht="24" x14ac:dyDescent="0.2">
      <c r="A293" s="9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9" ht="24" x14ac:dyDescent="0.2">
      <c r="A294" s="9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9" ht="24" x14ac:dyDescent="0.2">
      <c r="A295" s="9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9" ht="24" x14ac:dyDescent="0.2">
      <c r="A296" s="9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9" ht="24" x14ac:dyDescent="0.2">
      <c r="A297" s="9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9" ht="24" x14ac:dyDescent="0.2">
      <c r="A298" s="9"/>
      <c r="B298" s="706" t="s">
        <v>217</v>
      </c>
      <c r="C298" s="706"/>
      <c r="D298" s="706"/>
      <c r="E298" s="706"/>
      <c r="F298" s="706"/>
      <c r="G298" s="706"/>
      <c r="H298" s="706"/>
      <c r="I298" s="706"/>
      <c r="J298" s="706"/>
      <c r="K298" s="706"/>
      <c r="L298" s="706"/>
      <c r="M298" s="706"/>
      <c r="N298" s="100"/>
      <c r="O298" s="166"/>
      <c r="P298" s="166"/>
      <c r="Q298" s="5"/>
      <c r="R298" s="706" t="s">
        <v>217</v>
      </c>
      <c r="S298" s="706"/>
      <c r="T298" s="706"/>
      <c r="U298" s="706"/>
      <c r="V298" s="706"/>
      <c r="W298" s="706"/>
      <c r="X298" s="706"/>
      <c r="Y298" s="706"/>
      <c r="Z298" s="706"/>
      <c r="AA298" s="706"/>
      <c r="AB298" s="706"/>
      <c r="AC298" s="706"/>
    </row>
    <row r="299" spans="1:29" ht="24" x14ac:dyDescent="0.2">
      <c r="A299" s="9"/>
      <c r="B299" s="705" t="s">
        <v>211</v>
      </c>
      <c r="C299" s="705"/>
      <c r="D299" s="705"/>
      <c r="E299" s="705"/>
      <c r="F299" s="705"/>
      <c r="G299" s="705"/>
      <c r="H299" s="705"/>
      <c r="I299" s="705"/>
      <c r="J299" s="705"/>
      <c r="K299" s="705"/>
      <c r="L299" s="705"/>
      <c r="M299" s="705"/>
      <c r="N299" s="104"/>
      <c r="O299" s="167"/>
      <c r="P299" s="167"/>
      <c r="Q299" s="11"/>
      <c r="R299" s="705" t="s">
        <v>229</v>
      </c>
      <c r="S299" s="705"/>
      <c r="T299" s="705"/>
      <c r="U299" s="705"/>
      <c r="V299" s="705"/>
      <c r="W299" s="705"/>
      <c r="X299" s="705"/>
      <c r="Y299" s="705"/>
      <c r="Z299" s="705"/>
      <c r="AA299" s="705"/>
      <c r="AB299" s="705"/>
      <c r="AC299" s="705"/>
    </row>
    <row r="300" spans="1:29" ht="24.75" thickBot="1" x14ac:dyDescent="0.25">
      <c r="A300" s="9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112"/>
      <c r="O300" s="112"/>
      <c r="P300" s="112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9" ht="24" x14ac:dyDescent="0.2">
      <c r="A301" s="9"/>
      <c r="B301" s="707" t="s">
        <v>1</v>
      </c>
      <c r="C301" s="709" t="s">
        <v>2</v>
      </c>
      <c r="D301" s="710"/>
      <c r="E301" s="710"/>
      <c r="F301" s="710"/>
      <c r="G301" s="710"/>
      <c r="H301" s="710"/>
      <c r="I301" s="710"/>
      <c r="J301" s="710"/>
      <c r="K301" s="710"/>
      <c r="L301" s="710"/>
      <c r="M301" s="37"/>
      <c r="N301" s="11"/>
      <c r="O301" s="11"/>
      <c r="P301" s="11"/>
      <c r="Q301" s="713" t="s">
        <v>1</v>
      </c>
      <c r="R301" s="713" t="s">
        <v>2</v>
      </c>
      <c r="S301" s="713"/>
      <c r="T301" s="713"/>
      <c r="U301" s="713"/>
      <c r="V301" s="713"/>
      <c r="W301" s="713"/>
      <c r="X301" s="713"/>
      <c r="Y301" s="713"/>
      <c r="Z301" s="713"/>
      <c r="AA301" s="713"/>
      <c r="AB301" s="2"/>
    </row>
    <row r="302" spans="1:29" ht="24.75" thickBot="1" x14ac:dyDescent="0.25">
      <c r="A302" s="9"/>
      <c r="B302" s="708"/>
      <c r="C302" s="12">
        <v>4</v>
      </c>
      <c r="D302" s="12">
        <v>3.5</v>
      </c>
      <c r="E302" s="12">
        <v>3</v>
      </c>
      <c r="F302" s="12">
        <v>2.5</v>
      </c>
      <c r="G302" s="12">
        <v>2</v>
      </c>
      <c r="H302" s="12">
        <v>1.5</v>
      </c>
      <c r="I302" s="12">
        <v>1</v>
      </c>
      <c r="J302" s="12">
        <v>0</v>
      </c>
      <c r="K302" s="12" t="s">
        <v>3</v>
      </c>
      <c r="L302" s="12" t="s">
        <v>4</v>
      </c>
      <c r="M302" s="46" t="s">
        <v>5</v>
      </c>
      <c r="N302" s="104"/>
      <c r="O302" s="167"/>
      <c r="P302" s="167"/>
      <c r="Q302" s="713"/>
      <c r="R302" s="16">
        <v>4</v>
      </c>
      <c r="S302" s="16">
        <v>3.5</v>
      </c>
      <c r="T302" s="16">
        <v>3</v>
      </c>
      <c r="U302" s="16">
        <v>2.5</v>
      </c>
      <c r="V302" s="16">
        <v>2</v>
      </c>
      <c r="W302" s="16">
        <v>1.5</v>
      </c>
      <c r="X302" s="16">
        <v>1</v>
      </c>
      <c r="Y302" s="16">
        <v>0</v>
      </c>
      <c r="Z302" s="16" t="s">
        <v>3</v>
      </c>
      <c r="AA302" s="16" t="s">
        <v>4</v>
      </c>
      <c r="AB302" s="16" t="s">
        <v>5</v>
      </c>
    </row>
    <row r="303" spans="1:29" ht="24" x14ac:dyDescent="0.55000000000000004">
      <c r="A303" s="9"/>
      <c r="B303" s="43" t="s">
        <v>225</v>
      </c>
      <c r="C303" s="15">
        <v>3</v>
      </c>
      <c r="D303" s="15">
        <v>4</v>
      </c>
      <c r="E303" s="15">
        <v>16</v>
      </c>
      <c r="F303" s="15">
        <v>14</v>
      </c>
      <c r="G303" s="15">
        <v>8</v>
      </c>
      <c r="H303" s="15">
        <v>6</v>
      </c>
      <c r="I303" s="15">
        <v>2</v>
      </c>
      <c r="J303" s="15">
        <v>6</v>
      </c>
      <c r="K303" s="15"/>
      <c r="L303" s="15"/>
      <c r="M303" s="45">
        <f>SUM(C303:L303)</f>
        <v>59</v>
      </c>
      <c r="N303" s="104"/>
      <c r="O303" s="167"/>
      <c r="P303" s="167"/>
      <c r="Q303" s="91" t="s">
        <v>275</v>
      </c>
      <c r="R303" s="91">
        <v>9</v>
      </c>
      <c r="S303" s="91">
        <v>0</v>
      </c>
      <c r="T303" s="91">
        <v>3</v>
      </c>
      <c r="U303" s="91">
        <v>10</v>
      </c>
      <c r="V303" s="91">
        <v>33</v>
      </c>
      <c r="W303" s="91">
        <v>7</v>
      </c>
      <c r="X303" s="91">
        <v>3</v>
      </c>
      <c r="Y303" s="91">
        <v>11</v>
      </c>
      <c r="Z303" s="16"/>
      <c r="AA303" s="16"/>
      <c r="AB303" s="16">
        <f>SUM(R303:AA303)</f>
        <v>76</v>
      </c>
    </row>
    <row r="304" spans="1:29" ht="24" x14ac:dyDescent="0.55000000000000004">
      <c r="A304" s="9"/>
      <c r="B304" s="43" t="s">
        <v>236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8"/>
      <c r="N304" s="104"/>
      <c r="O304" s="167"/>
      <c r="P304" s="167"/>
      <c r="Q304" s="91" t="s">
        <v>276</v>
      </c>
      <c r="R304" s="91">
        <v>25</v>
      </c>
      <c r="S304" s="91">
        <v>5</v>
      </c>
      <c r="T304" s="91">
        <v>17</v>
      </c>
      <c r="U304" s="91">
        <v>9</v>
      </c>
      <c r="V304" s="91">
        <v>3</v>
      </c>
      <c r="W304" s="91">
        <v>1</v>
      </c>
      <c r="X304" s="91">
        <v>0</v>
      </c>
      <c r="Y304" s="91">
        <v>3</v>
      </c>
      <c r="Z304" s="16"/>
      <c r="AA304" s="16"/>
      <c r="AB304" s="16">
        <f>SUM(R304:AA304)</f>
        <v>63</v>
      </c>
    </row>
    <row r="305" spans="1:28" ht="24" x14ac:dyDescent="0.2">
      <c r="A305" s="9"/>
      <c r="B305" s="14" t="s">
        <v>237</v>
      </c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8"/>
      <c r="N305" s="104"/>
      <c r="O305" s="167"/>
      <c r="P305" s="167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24" x14ac:dyDescent="0.2">
      <c r="A306" s="9"/>
      <c r="B306" s="14" t="s">
        <v>238</v>
      </c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8"/>
      <c r="N306" s="104"/>
      <c r="O306" s="167"/>
      <c r="P306" s="167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24" x14ac:dyDescent="0.2">
      <c r="A307" s="9"/>
      <c r="B307" s="14" t="s">
        <v>239</v>
      </c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8"/>
      <c r="N307" s="104"/>
      <c r="O307" s="167"/>
      <c r="P307" s="167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24" x14ac:dyDescent="0.2">
      <c r="A308" s="9"/>
      <c r="B308" s="14" t="s">
        <v>240</v>
      </c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8"/>
      <c r="N308" s="104"/>
      <c r="O308" s="167"/>
      <c r="P308" s="167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24" x14ac:dyDescent="0.2">
      <c r="A309" s="9"/>
      <c r="B309" s="2" t="s">
        <v>5</v>
      </c>
      <c r="C309" s="32">
        <f t="shared" ref="C309:J309" si="49">SUM(C303:C308)</f>
        <v>3</v>
      </c>
      <c r="D309" s="32">
        <f t="shared" si="49"/>
        <v>4</v>
      </c>
      <c r="E309" s="32">
        <f t="shared" si="49"/>
        <v>16</v>
      </c>
      <c r="F309" s="32">
        <f t="shared" si="49"/>
        <v>14</v>
      </c>
      <c r="G309" s="32">
        <f t="shared" si="49"/>
        <v>8</v>
      </c>
      <c r="H309" s="32">
        <f t="shared" si="49"/>
        <v>6</v>
      </c>
      <c r="I309" s="32">
        <f t="shared" si="49"/>
        <v>2</v>
      </c>
      <c r="J309" s="32">
        <f t="shared" si="49"/>
        <v>6</v>
      </c>
      <c r="K309" s="32"/>
      <c r="L309" s="32"/>
      <c r="M309" s="38">
        <f>SUM(C309:L309)</f>
        <v>59</v>
      </c>
      <c r="N309" s="104"/>
      <c r="O309" s="167"/>
      <c r="P309" s="167"/>
      <c r="Q309" s="16" t="s">
        <v>5</v>
      </c>
      <c r="R309" s="17">
        <f t="shared" ref="R309:Y309" si="50">SUM(R303:R308)</f>
        <v>34</v>
      </c>
      <c r="S309" s="17">
        <f t="shared" si="50"/>
        <v>5</v>
      </c>
      <c r="T309" s="17">
        <f t="shared" si="50"/>
        <v>20</v>
      </c>
      <c r="U309" s="17">
        <f t="shared" si="50"/>
        <v>19</v>
      </c>
      <c r="V309" s="17">
        <f t="shared" si="50"/>
        <v>36</v>
      </c>
      <c r="W309" s="17">
        <f t="shared" si="50"/>
        <v>8</v>
      </c>
      <c r="X309" s="17">
        <f t="shared" si="50"/>
        <v>3</v>
      </c>
      <c r="Y309" s="17">
        <f t="shared" si="50"/>
        <v>14</v>
      </c>
      <c r="Z309" s="17"/>
      <c r="AA309" s="17"/>
      <c r="AB309" s="17">
        <f>SUM(AB303:AB308)</f>
        <v>139</v>
      </c>
    </row>
    <row r="310" spans="1:28" ht="24" x14ac:dyDescent="0.2">
      <c r="A310" s="9"/>
      <c r="B310" s="2" t="s">
        <v>26</v>
      </c>
      <c r="C310" s="22"/>
      <c r="D310" s="23"/>
      <c r="E310" s="23">
        <v>2.31</v>
      </c>
      <c r="F310" s="23"/>
      <c r="G310" s="23"/>
      <c r="H310" s="23"/>
      <c r="I310" s="23"/>
      <c r="J310" s="23"/>
      <c r="K310" s="23"/>
      <c r="L310" s="23"/>
      <c r="M310" s="23"/>
      <c r="N310" s="25"/>
      <c r="O310" s="25"/>
      <c r="P310" s="25"/>
      <c r="Q310" s="2" t="s">
        <v>26</v>
      </c>
      <c r="R310" s="26">
        <f>SUM(R309*R302)+(S309*S302)+(T302*T309)+(U302*U309)+(V302*V309)+(W302*W309)+(X302*X309)+(Y302*Y309)</f>
        <v>348</v>
      </c>
      <c r="S310" s="26">
        <f>R310/AB309</f>
        <v>2.5035971223021583</v>
      </c>
      <c r="T310" s="26"/>
      <c r="U310" s="26"/>
      <c r="V310" s="26"/>
      <c r="W310" s="26"/>
      <c r="X310" s="26"/>
      <c r="Y310" s="26"/>
      <c r="Z310" s="26"/>
      <c r="AA310" s="26"/>
      <c r="AB310" s="17"/>
    </row>
    <row r="311" spans="1:28" ht="24" x14ac:dyDescent="0.2">
      <c r="A311" s="9"/>
      <c r="B311" s="26" t="s">
        <v>28</v>
      </c>
      <c r="C311" s="88">
        <f>(C309*100)/M309</f>
        <v>5.0847457627118642</v>
      </c>
      <c r="D311" s="88">
        <f>(D309*100)/M309</f>
        <v>6.7796610169491522</v>
      </c>
      <c r="E311" s="88">
        <f>(E309*100)/M309</f>
        <v>27.118644067796609</v>
      </c>
      <c r="F311" s="88">
        <f>(F309*100)/M309</f>
        <v>23.728813559322035</v>
      </c>
      <c r="G311" s="88">
        <f>(G309*100)/M309</f>
        <v>13.559322033898304</v>
      </c>
      <c r="H311" s="88">
        <f>(H309*100)/M309</f>
        <v>10.169491525423728</v>
      </c>
      <c r="I311" s="88">
        <f>(I309*100)/M309</f>
        <v>3.3898305084745761</v>
      </c>
      <c r="J311" s="88">
        <f>(J309*100)/M309</f>
        <v>10.169491525423728</v>
      </c>
      <c r="K311" s="88">
        <f>(K309*100)/T309</f>
        <v>0</v>
      </c>
      <c r="L311" s="88"/>
      <c r="M311" s="88"/>
      <c r="N311" s="112"/>
      <c r="O311" s="112"/>
      <c r="P311" s="112"/>
      <c r="Q311" s="26" t="s">
        <v>28</v>
      </c>
      <c r="R311" s="2">
        <f>(R309*100)/AB309</f>
        <v>24.46043165467626</v>
      </c>
      <c r="S311" s="2">
        <f>(S309*100)/AB309</f>
        <v>3.5971223021582732</v>
      </c>
      <c r="T311" s="2">
        <f>(T309*100)/AB309</f>
        <v>14.388489208633093</v>
      </c>
      <c r="U311" s="2">
        <f>(U309*100)/AB309</f>
        <v>13.669064748201439</v>
      </c>
      <c r="V311" s="2">
        <f>(V309*100)/AB309</f>
        <v>25.899280575539567</v>
      </c>
      <c r="W311" s="2">
        <f>(W309*100)/AB309</f>
        <v>5.7553956834532372</v>
      </c>
      <c r="X311" s="2">
        <f>(X309*100)/AB309</f>
        <v>2.1582733812949639</v>
      </c>
      <c r="Y311" s="2">
        <f>(Y309*100)/AB309</f>
        <v>10.071942446043165</v>
      </c>
      <c r="Z311" s="88"/>
      <c r="AA311" s="88"/>
      <c r="AB311" s="88">
        <f>SUM(R311:AA311)</f>
        <v>100</v>
      </c>
    </row>
    <row r="312" spans="1:28" ht="24" x14ac:dyDescent="0.2">
      <c r="A312" s="9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25"/>
      <c r="R312" s="5"/>
      <c r="S312" s="5"/>
      <c r="T312" s="5"/>
      <c r="U312" s="5"/>
      <c r="V312" s="25"/>
      <c r="W312" s="28"/>
      <c r="X312" s="6"/>
      <c r="Y312" s="6"/>
      <c r="Z312" s="6"/>
      <c r="AA312" s="6"/>
      <c r="AB312" s="6"/>
    </row>
    <row r="313" spans="1:28" ht="24" x14ac:dyDescent="0.2">
      <c r="A313" s="9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17" t="s">
        <v>30</v>
      </c>
      <c r="R313" s="5"/>
      <c r="S313" s="5"/>
      <c r="T313" s="5"/>
      <c r="U313" s="5"/>
      <c r="V313" s="25"/>
      <c r="W313" s="28"/>
      <c r="X313" s="6">
        <f>R311+S311+T311</f>
        <v>42.446043165467628</v>
      </c>
      <c r="Y313" s="6"/>
      <c r="Z313" s="6"/>
      <c r="AA313" s="6"/>
      <c r="AB313" s="6"/>
    </row>
    <row r="314" spans="1:28" ht="24" x14ac:dyDescent="0.2">
      <c r="A314" s="9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25"/>
      <c r="R314" s="5"/>
      <c r="S314" s="5"/>
      <c r="T314" s="5"/>
      <c r="U314" s="5"/>
      <c r="V314" s="25"/>
      <c r="W314" s="28"/>
      <c r="X314" s="6"/>
      <c r="Y314" s="6"/>
      <c r="Z314" s="6"/>
      <c r="AA314" s="6"/>
      <c r="AB314" s="6"/>
    </row>
    <row r="315" spans="1:28" ht="24" x14ac:dyDescent="0.2">
      <c r="A315" s="9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25"/>
      <c r="R315" s="5"/>
      <c r="S315" s="5"/>
      <c r="T315" s="5"/>
      <c r="U315" s="5"/>
      <c r="V315" s="25"/>
      <c r="W315" s="28"/>
      <c r="X315" s="6"/>
      <c r="Y315" s="6"/>
      <c r="Z315" s="6"/>
      <c r="AA315" s="6"/>
      <c r="AB315" s="6"/>
    </row>
    <row r="316" spans="1:28" ht="24" x14ac:dyDescent="0.2">
      <c r="A316" s="9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25"/>
      <c r="R316" s="5"/>
      <c r="S316" s="5"/>
      <c r="T316" s="5"/>
      <c r="U316" s="5"/>
      <c r="V316" s="25"/>
      <c r="W316" s="28"/>
      <c r="X316" s="6"/>
      <c r="Y316" s="6"/>
      <c r="Z316" s="6"/>
      <c r="AA316" s="6"/>
      <c r="AB316" s="6"/>
    </row>
    <row r="317" spans="1:28" ht="24" x14ac:dyDescent="0.2">
      <c r="A317" s="9"/>
      <c r="B317" s="25" t="s">
        <v>30</v>
      </c>
      <c r="C317" s="6"/>
      <c r="D317" s="6"/>
      <c r="E317" s="6"/>
      <c r="F317" s="6"/>
      <c r="G317" s="6"/>
      <c r="H317" s="28">
        <f>C311+D311+E311</f>
        <v>38.983050847457626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24" x14ac:dyDescent="0.2">
      <c r="A318" s="9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 t="s">
        <v>31</v>
      </c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24" x14ac:dyDescent="0.2">
      <c r="A319" s="9"/>
      <c r="B319" s="6"/>
      <c r="C319" s="6" t="s">
        <v>230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24" x14ac:dyDescent="0.2">
      <c r="A320" s="9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24" x14ac:dyDescent="0.2">
      <c r="A321" s="9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25"/>
      <c r="R321" s="5"/>
      <c r="S321" s="5"/>
      <c r="T321" s="5"/>
      <c r="U321" s="5"/>
      <c r="V321" s="25"/>
      <c r="W321" s="28"/>
      <c r="X321" s="6"/>
      <c r="Y321" s="6"/>
      <c r="Z321" s="6"/>
      <c r="AA321" s="6"/>
      <c r="AB321" s="6"/>
    </row>
    <row r="322" spans="1:28" ht="24" x14ac:dyDescent="0.2">
      <c r="A322" s="9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25"/>
      <c r="R322" s="5"/>
      <c r="S322" s="5"/>
      <c r="T322" s="5"/>
      <c r="U322" s="5"/>
      <c r="V322" s="25"/>
      <c r="W322" s="28"/>
      <c r="X322" s="6"/>
      <c r="Y322" s="6"/>
      <c r="Z322" s="6"/>
      <c r="AA322" s="6"/>
      <c r="AB322" s="6"/>
    </row>
    <row r="323" spans="1:28" ht="24" x14ac:dyDescent="0.2">
      <c r="A323" s="9"/>
      <c r="B323" s="25" t="s">
        <v>30</v>
      </c>
      <c r="C323" s="6"/>
      <c r="D323" s="6"/>
      <c r="E323" s="6"/>
      <c r="F323" s="6"/>
      <c r="G323" s="6"/>
      <c r="H323" s="28">
        <f>C317+D317+E317</f>
        <v>0</v>
      </c>
      <c r="I323" s="6"/>
      <c r="J323" s="6"/>
      <c r="K323" s="6"/>
      <c r="L323" s="6"/>
      <c r="M323" s="6"/>
      <c r="N323" s="6"/>
      <c r="O323" s="6"/>
      <c r="P323" s="6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1:28" ht="24" x14ac:dyDescent="0.2">
      <c r="A324" s="9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1:28" ht="24" x14ac:dyDescent="0.2">
      <c r="A325" s="9"/>
      <c r="B325" s="6"/>
      <c r="C325" s="6" t="s">
        <v>230</v>
      </c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1:28" ht="23.25" x14ac:dyDescent="0.2">
      <c r="A326" s="9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</sheetData>
  <mergeCells count="96">
    <mergeCell ref="R299:AC299"/>
    <mergeCell ref="B232:M232"/>
    <mergeCell ref="Q232:AB232"/>
    <mergeCell ref="B234:B235"/>
    <mergeCell ref="C234:L234"/>
    <mergeCell ref="Q234:Q235"/>
    <mergeCell ref="R234:AA234"/>
    <mergeCell ref="B233:M233"/>
    <mergeCell ref="Q233:AB233"/>
    <mergeCell ref="C284:M284"/>
    <mergeCell ref="B287:I287"/>
    <mergeCell ref="B298:M298"/>
    <mergeCell ref="B299:M299"/>
    <mergeCell ref="B267:M267"/>
    <mergeCell ref="R298:AC298"/>
    <mergeCell ref="R268:AA268"/>
    <mergeCell ref="B135:B136"/>
    <mergeCell ref="C135:L135"/>
    <mergeCell ref="C34:M34"/>
    <mergeCell ref="R282:AB282"/>
    <mergeCell ref="AF33:AG33"/>
    <mergeCell ref="AF67:AG67"/>
    <mergeCell ref="AF68:AG68"/>
    <mergeCell ref="R224:AB224"/>
    <mergeCell ref="R94:AB94"/>
    <mergeCell ref="Q101:AB101"/>
    <mergeCell ref="Q102:Q103"/>
    <mergeCell ref="R102:AA102"/>
    <mergeCell ref="R96:X96"/>
    <mergeCell ref="Q100:AB100"/>
    <mergeCell ref="Q132:AB132"/>
    <mergeCell ref="R34:AB34"/>
    <mergeCell ref="Q167:AB167"/>
    <mergeCell ref="AF5:AG5"/>
    <mergeCell ref="AF34:AG34"/>
    <mergeCell ref="Q169:Q170"/>
    <mergeCell ref="R169:AA169"/>
    <mergeCell ref="Q133:AB133"/>
    <mergeCell ref="Q168:AB168"/>
    <mergeCell ref="R134:AB134"/>
    <mergeCell ref="Q36:U36"/>
    <mergeCell ref="Q70:Q71"/>
    <mergeCell ref="R70:AB70"/>
    <mergeCell ref="B2:M2"/>
    <mergeCell ref="Q2:AB2"/>
    <mergeCell ref="B3:M3"/>
    <mergeCell ref="Q3:AB3"/>
    <mergeCell ref="B4:B5"/>
    <mergeCell ref="C4:L4"/>
    <mergeCell ref="Q4:Q5"/>
    <mergeCell ref="R4:AB4"/>
    <mergeCell ref="B68:M68"/>
    <mergeCell ref="Q68:AB68"/>
    <mergeCell ref="B69:M69"/>
    <mergeCell ref="Q69:AB69"/>
    <mergeCell ref="B70:B71"/>
    <mergeCell ref="C70:L70"/>
    <mergeCell ref="Q201:AB201"/>
    <mergeCell ref="B200:M200"/>
    <mergeCell ref="Q200:AB200"/>
    <mergeCell ref="B202:B203"/>
    <mergeCell ref="C202:M202"/>
    <mergeCell ref="Q202:Q203"/>
    <mergeCell ref="R202:AB202"/>
    <mergeCell ref="C169:M169"/>
    <mergeCell ref="C185:M185"/>
    <mergeCell ref="C220:M220"/>
    <mergeCell ref="C94:M94"/>
    <mergeCell ref="B101:M101"/>
    <mergeCell ref="B102:B103"/>
    <mergeCell ref="C102:L102"/>
    <mergeCell ref="B100:M100"/>
    <mergeCell ref="B201:M201"/>
    <mergeCell ref="C118:M118"/>
    <mergeCell ref="B132:M132"/>
    <mergeCell ref="B167:M167"/>
    <mergeCell ref="B133:M133"/>
    <mergeCell ref="B134:M134"/>
    <mergeCell ref="B168:M168"/>
    <mergeCell ref="C161:M161"/>
    <mergeCell ref="AD2:AH2"/>
    <mergeCell ref="AF4:AG4"/>
    <mergeCell ref="B301:B302"/>
    <mergeCell ref="C301:L301"/>
    <mergeCell ref="Q301:Q302"/>
    <mergeCell ref="R301:AA301"/>
    <mergeCell ref="R256:AB256"/>
    <mergeCell ref="C259:M259"/>
    <mergeCell ref="B262:I262"/>
    <mergeCell ref="B266:M266"/>
    <mergeCell ref="Q266:AB266"/>
    <mergeCell ref="Q267:AB267"/>
    <mergeCell ref="B268:B269"/>
    <mergeCell ref="C268:L268"/>
    <mergeCell ref="Q268:Q269"/>
    <mergeCell ref="B169:B170"/>
  </mergeCells>
  <pageMargins left="0.11811023622047245" right="0.11811023622047245" top="0.15748031496062992" bottom="0.15748031496062992" header="0.31496062992125984" footer="0.31496062992125984"/>
  <pageSetup paperSize="9" orientation="portrait" horizontalDpi="4294967293" verticalDpi="4294967293" r:id="rId1"/>
  <ignoredErrors>
    <ignoredError sqref="R32:Y32 R92:Y92 R114:Y114 R159:Y159 R182:Y182 R280:Y280 R309:Y309 R222:Y222" formulaRange="1"/>
    <ignoredError sqref="AB182" formula="1"/>
    <ignoredError sqref="S254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5"/>
  <sheetViews>
    <sheetView topLeftCell="G73" workbookViewId="0">
      <selection activeCell="O145" sqref="O145"/>
    </sheetView>
  </sheetViews>
  <sheetFormatPr defaultRowHeight="14.25" x14ac:dyDescent="0.2"/>
  <cols>
    <col min="1" max="1" width="3" customWidth="1"/>
    <col min="2" max="2" width="8.375" customWidth="1"/>
    <col min="3" max="3" width="6.375" customWidth="1"/>
    <col min="4" max="4" width="7.25" customWidth="1"/>
    <col min="5" max="5" width="6.875" customWidth="1"/>
    <col min="6" max="6" width="7.25" customWidth="1"/>
    <col min="7" max="7" width="7" customWidth="1"/>
    <col min="8" max="8" width="7.125" customWidth="1"/>
    <col min="9" max="9" width="7" customWidth="1"/>
    <col min="10" max="10" width="6.75" customWidth="1"/>
    <col min="11" max="11" width="7.125" customWidth="1"/>
    <col min="14" max="14" width="4.5" customWidth="1"/>
    <col min="16" max="16" width="7" customWidth="1"/>
    <col min="17" max="17" width="6.875" customWidth="1"/>
    <col min="18" max="18" width="6.75" customWidth="1"/>
    <col min="19" max="20" width="7" customWidth="1"/>
    <col min="21" max="21" width="6.875" customWidth="1"/>
    <col min="22" max="22" width="7" customWidth="1"/>
    <col min="23" max="23" width="6.625" customWidth="1"/>
    <col min="24" max="24" width="6.375" customWidth="1"/>
  </cols>
  <sheetData>
    <row r="1" spans="1:27" ht="24" x14ac:dyDescent="0.2">
      <c r="A1" s="9"/>
      <c r="B1" s="730" t="s">
        <v>0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171"/>
      <c r="O1" s="730" t="s">
        <v>0</v>
      </c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1"/>
    </row>
    <row r="2" spans="1:27" ht="24.75" thickBot="1" x14ac:dyDescent="0.25">
      <c r="A2" s="94"/>
      <c r="B2" s="731" t="s">
        <v>315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171"/>
      <c r="O2" s="742" t="s">
        <v>314</v>
      </c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742"/>
      <c r="AA2" s="1"/>
    </row>
    <row r="3" spans="1:27" ht="24" x14ac:dyDescent="0.2">
      <c r="A3" s="9"/>
      <c r="B3" s="707" t="s">
        <v>1</v>
      </c>
      <c r="C3" s="709" t="s">
        <v>2</v>
      </c>
      <c r="D3" s="710"/>
      <c r="E3" s="710"/>
      <c r="F3" s="710"/>
      <c r="G3" s="710"/>
      <c r="H3" s="710"/>
      <c r="I3" s="710"/>
      <c r="J3" s="710"/>
      <c r="K3" s="710"/>
      <c r="L3" s="710"/>
      <c r="M3" s="10"/>
      <c r="N3" s="11"/>
      <c r="O3" s="713" t="s">
        <v>1</v>
      </c>
      <c r="P3" s="713" t="s">
        <v>2</v>
      </c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1"/>
    </row>
    <row r="4" spans="1:27" ht="24.75" thickBot="1" x14ac:dyDescent="0.25">
      <c r="A4" s="9"/>
      <c r="B4" s="708"/>
      <c r="C4" s="12">
        <v>4</v>
      </c>
      <c r="D4" s="12">
        <v>3.5</v>
      </c>
      <c r="E4" s="12">
        <v>3</v>
      </c>
      <c r="F4" s="12">
        <v>2.5</v>
      </c>
      <c r="G4" s="12">
        <v>2</v>
      </c>
      <c r="H4" s="12">
        <v>1.5</v>
      </c>
      <c r="I4" s="12">
        <v>1</v>
      </c>
      <c r="J4" s="12">
        <v>0</v>
      </c>
      <c r="K4" s="12" t="s">
        <v>3</v>
      </c>
      <c r="L4" s="12" t="s">
        <v>4</v>
      </c>
      <c r="M4" s="13" t="s">
        <v>5</v>
      </c>
      <c r="N4" s="171"/>
      <c r="O4" s="713"/>
      <c r="P4" s="172">
        <v>4</v>
      </c>
      <c r="Q4" s="172">
        <v>3.5</v>
      </c>
      <c r="R4" s="172">
        <v>3</v>
      </c>
      <c r="S4" s="172">
        <v>2.5</v>
      </c>
      <c r="T4" s="172">
        <v>2</v>
      </c>
      <c r="U4" s="172">
        <v>1.5</v>
      </c>
      <c r="V4" s="172">
        <v>1</v>
      </c>
      <c r="W4" s="172">
        <v>0</v>
      </c>
      <c r="X4" s="172" t="s">
        <v>3</v>
      </c>
      <c r="Y4" s="172" t="s">
        <v>4</v>
      </c>
      <c r="Z4" s="172" t="s">
        <v>5</v>
      </c>
      <c r="AA4" s="1"/>
    </row>
    <row r="5" spans="1:27" ht="27.75" x14ac:dyDescent="0.55000000000000004">
      <c r="A5" s="9"/>
      <c r="B5" s="183" t="s">
        <v>6</v>
      </c>
      <c r="C5" s="184">
        <v>32</v>
      </c>
      <c r="D5" s="184">
        <v>15</v>
      </c>
      <c r="E5" s="184">
        <v>12</v>
      </c>
      <c r="F5" s="184">
        <v>8</v>
      </c>
      <c r="G5" s="184">
        <v>2</v>
      </c>
      <c r="H5" s="184">
        <v>1</v>
      </c>
      <c r="I5" s="184"/>
      <c r="J5" s="184"/>
      <c r="K5" s="184"/>
      <c r="L5" s="184"/>
      <c r="M5" s="15">
        <f t="shared" ref="M5:M13" si="0">SUM(C5:L5)</f>
        <v>70</v>
      </c>
      <c r="N5" s="171"/>
      <c r="O5" s="172" t="s">
        <v>7</v>
      </c>
      <c r="P5" s="90">
        <v>25</v>
      </c>
      <c r="Q5" s="178">
        <v>6</v>
      </c>
      <c r="R5" s="178">
        <v>7</v>
      </c>
      <c r="S5" s="178">
        <v>8</v>
      </c>
      <c r="T5" s="178">
        <v>15</v>
      </c>
      <c r="U5" s="178">
        <v>4</v>
      </c>
      <c r="V5" s="178">
        <v>3</v>
      </c>
      <c r="W5" s="123">
        <v>2</v>
      </c>
      <c r="X5" s="172"/>
      <c r="Y5" s="172"/>
      <c r="Z5" s="172">
        <f t="shared" ref="Z5:Z14" si="1">SUM(P5:Y5)</f>
        <v>70</v>
      </c>
      <c r="AA5" s="1"/>
    </row>
    <row r="6" spans="1:27" ht="27.75" x14ac:dyDescent="0.55000000000000004">
      <c r="A6" s="9"/>
      <c r="B6" s="185" t="s">
        <v>8</v>
      </c>
      <c r="C6" s="186">
        <v>3</v>
      </c>
      <c r="D6" s="186">
        <v>6</v>
      </c>
      <c r="E6" s="186">
        <v>3</v>
      </c>
      <c r="F6" s="186">
        <v>1</v>
      </c>
      <c r="G6" s="186">
        <v>1</v>
      </c>
      <c r="H6" s="186">
        <v>3</v>
      </c>
      <c r="I6" s="186">
        <v>1</v>
      </c>
      <c r="J6" s="186">
        <v>1</v>
      </c>
      <c r="K6" s="186"/>
      <c r="L6" s="186"/>
      <c r="M6" s="172">
        <f t="shared" si="0"/>
        <v>19</v>
      </c>
      <c r="N6" s="171"/>
      <c r="O6" s="172" t="s">
        <v>330</v>
      </c>
      <c r="P6" s="90">
        <v>8</v>
      </c>
      <c r="Q6" s="178">
        <v>1</v>
      </c>
      <c r="R6" s="178">
        <v>5</v>
      </c>
      <c r="S6" s="178">
        <v>3</v>
      </c>
      <c r="T6" s="178">
        <v>1</v>
      </c>
      <c r="U6" s="178"/>
      <c r="V6" s="178">
        <v>1</v>
      </c>
      <c r="W6" s="178">
        <v>1</v>
      </c>
      <c r="X6" s="172"/>
      <c r="Y6" s="172"/>
      <c r="Z6" s="172">
        <f t="shared" si="1"/>
        <v>20</v>
      </c>
      <c r="AA6" s="1"/>
    </row>
    <row r="7" spans="1:27" ht="27.75" x14ac:dyDescent="0.55000000000000004">
      <c r="A7" s="9"/>
      <c r="B7" s="185" t="s">
        <v>9</v>
      </c>
      <c r="C7" s="186">
        <v>4</v>
      </c>
      <c r="D7" s="186">
        <v>8</v>
      </c>
      <c r="E7" s="186">
        <v>11</v>
      </c>
      <c r="F7" s="186">
        <v>18</v>
      </c>
      <c r="G7" s="186">
        <v>8</v>
      </c>
      <c r="H7" s="186">
        <v>3</v>
      </c>
      <c r="I7" s="186">
        <v>4</v>
      </c>
      <c r="J7" s="186"/>
      <c r="K7" s="186"/>
      <c r="L7" s="186"/>
      <c r="M7" s="53">
        <f t="shared" si="0"/>
        <v>56</v>
      </c>
      <c r="N7" s="171"/>
      <c r="O7" s="172" t="s">
        <v>13</v>
      </c>
      <c r="P7" s="178">
        <v>4</v>
      </c>
      <c r="Q7" s="178">
        <v>10</v>
      </c>
      <c r="R7" s="178">
        <v>16</v>
      </c>
      <c r="S7" s="178">
        <v>9</v>
      </c>
      <c r="T7" s="178">
        <v>7</v>
      </c>
      <c r="U7" s="178">
        <v>6</v>
      </c>
      <c r="V7" s="178">
        <v>3</v>
      </c>
      <c r="W7" s="178">
        <v>1</v>
      </c>
      <c r="X7" s="172"/>
      <c r="Y7" s="172"/>
      <c r="Z7" s="172">
        <f t="shared" si="1"/>
        <v>56</v>
      </c>
      <c r="AA7" s="1"/>
    </row>
    <row r="8" spans="1:27" ht="27.75" x14ac:dyDescent="0.55000000000000004">
      <c r="A8" s="9"/>
      <c r="B8" s="185" t="s">
        <v>10</v>
      </c>
      <c r="C8" s="186">
        <v>42</v>
      </c>
      <c r="D8" s="186">
        <v>14</v>
      </c>
      <c r="E8" s="186">
        <v>12</v>
      </c>
      <c r="F8" s="186">
        <v>3</v>
      </c>
      <c r="G8" s="186">
        <v>2</v>
      </c>
      <c r="H8" s="186">
        <v>1</v>
      </c>
      <c r="I8" s="186"/>
      <c r="J8" s="186">
        <v>2</v>
      </c>
      <c r="K8" s="186"/>
      <c r="L8" s="186"/>
      <c r="M8" s="172">
        <f t="shared" si="0"/>
        <v>76</v>
      </c>
      <c r="N8" s="171"/>
      <c r="O8" s="172" t="s">
        <v>15</v>
      </c>
      <c r="P8" s="178">
        <v>47</v>
      </c>
      <c r="Q8" s="178">
        <v>9</v>
      </c>
      <c r="R8" s="178">
        <v>6</v>
      </c>
      <c r="S8" s="178">
        <v>5</v>
      </c>
      <c r="T8" s="178">
        <v>6</v>
      </c>
      <c r="U8" s="178"/>
      <c r="V8" s="178"/>
      <c r="W8" s="178"/>
      <c r="X8" s="113"/>
      <c r="Y8" s="172"/>
      <c r="Z8" s="172">
        <f t="shared" si="1"/>
        <v>73</v>
      </c>
      <c r="AA8" s="1"/>
    </row>
    <row r="9" spans="1:27" ht="27.75" x14ac:dyDescent="0.55000000000000004">
      <c r="A9" s="9"/>
      <c r="B9" s="185" t="s">
        <v>12</v>
      </c>
      <c r="C9" s="186">
        <v>19</v>
      </c>
      <c r="D9" s="186">
        <v>12</v>
      </c>
      <c r="E9" s="186">
        <v>13</v>
      </c>
      <c r="F9" s="186">
        <v>4</v>
      </c>
      <c r="G9" s="186">
        <v>3</v>
      </c>
      <c r="H9" s="186">
        <v>4</v>
      </c>
      <c r="I9" s="186">
        <v>2</v>
      </c>
      <c r="J9" s="186">
        <v>1</v>
      </c>
      <c r="K9" s="186"/>
      <c r="L9" s="187"/>
      <c r="M9" s="172">
        <f t="shared" si="0"/>
        <v>58</v>
      </c>
      <c r="N9" s="171"/>
      <c r="O9" s="172" t="s">
        <v>17</v>
      </c>
      <c r="P9" s="178">
        <v>13</v>
      </c>
      <c r="Q9" s="178">
        <v>9</v>
      </c>
      <c r="R9" s="178">
        <v>16</v>
      </c>
      <c r="S9" s="178">
        <v>9</v>
      </c>
      <c r="T9" s="178">
        <v>4</v>
      </c>
      <c r="U9" s="178"/>
      <c r="V9" s="178">
        <v>3</v>
      </c>
      <c r="W9" s="178">
        <v>1</v>
      </c>
      <c r="X9" s="172"/>
      <c r="Y9" s="172"/>
      <c r="Z9" s="172">
        <f t="shared" si="1"/>
        <v>55</v>
      </c>
      <c r="AA9" s="1"/>
    </row>
    <row r="10" spans="1:27" ht="27.75" x14ac:dyDescent="0.55000000000000004">
      <c r="A10" s="9"/>
      <c r="B10" s="185" t="s">
        <v>16</v>
      </c>
      <c r="C10" s="186"/>
      <c r="D10" s="186">
        <v>4</v>
      </c>
      <c r="E10" s="186">
        <v>8</v>
      </c>
      <c r="F10" s="186">
        <v>9</v>
      </c>
      <c r="G10" s="186">
        <v>9</v>
      </c>
      <c r="H10" s="186">
        <v>10</v>
      </c>
      <c r="I10" s="186">
        <v>5</v>
      </c>
      <c r="J10" s="186">
        <v>1</v>
      </c>
      <c r="K10" s="186"/>
      <c r="L10" s="186">
        <v>0</v>
      </c>
      <c r="M10" s="172">
        <f t="shared" si="0"/>
        <v>46</v>
      </c>
      <c r="N10" s="171"/>
      <c r="O10" s="172" t="s">
        <v>331</v>
      </c>
      <c r="P10" s="178"/>
      <c r="Q10" s="178">
        <v>3</v>
      </c>
      <c r="R10" s="178">
        <v>11</v>
      </c>
      <c r="S10" s="178">
        <v>6</v>
      </c>
      <c r="T10" s="178"/>
      <c r="U10" s="178">
        <v>1</v>
      </c>
      <c r="V10" s="178">
        <v>2</v>
      </c>
      <c r="W10" s="178">
        <v>5</v>
      </c>
      <c r="X10" s="172"/>
      <c r="Y10" s="172"/>
      <c r="Z10" s="172">
        <f t="shared" si="1"/>
        <v>28</v>
      </c>
      <c r="AA10" s="1"/>
    </row>
    <row r="11" spans="1:27" ht="27.75" x14ac:dyDescent="0.55000000000000004">
      <c r="A11" s="9"/>
      <c r="B11" s="185" t="s">
        <v>18</v>
      </c>
      <c r="C11" s="186">
        <v>2</v>
      </c>
      <c r="D11" s="186">
        <v>8</v>
      </c>
      <c r="E11" s="186">
        <v>3</v>
      </c>
      <c r="F11" s="186">
        <v>5</v>
      </c>
      <c r="G11" s="186">
        <v>1</v>
      </c>
      <c r="H11" s="186"/>
      <c r="I11" s="186"/>
      <c r="J11" s="186">
        <v>2</v>
      </c>
      <c r="K11" s="186"/>
      <c r="L11" s="186"/>
      <c r="M11" s="172">
        <f t="shared" si="0"/>
        <v>21</v>
      </c>
      <c r="N11" s="171"/>
      <c r="O11" s="172" t="s">
        <v>21</v>
      </c>
      <c r="P11" s="178">
        <v>4</v>
      </c>
      <c r="Q11" s="178">
        <v>11</v>
      </c>
      <c r="R11" s="178">
        <v>8</v>
      </c>
      <c r="S11" s="178">
        <v>4</v>
      </c>
      <c r="T11" s="178">
        <v>6</v>
      </c>
      <c r="U11" s="178">
        <v>7</v>
      </c>
      <c r="V11" s="178">
        <v>3</v>
      </c>
      <c r="W11" s="178">
        <v>1</v>
      </c>
      <c r="X11" s="172"/>
      <c r="Y11" s="172"/>
      <c r="Z11" s="172">
        <f t="shared" si="1"/>
        <v>44</v>
      </c>
      <c r="AA11" s="1"/>
    </row>
    <row r="12" spans="1:27" ht="27.75" x14ac:dyDescent="0.55000000000000004">
      <c r="A12" s="9"/>
      <c r="B12" s="185" t="s">
        <v>20</v>
      </c>
      <c r="C12" s="186">
        <v>3</v>
      </c>
      <c r="D12" s="186">
        <v>14</v>
      </c>
      <c r="E12" s="186">
        <v>15</v>
      </c>
      <c r="F12" s="186">
        <v>6</v>
      </c>
      <c r="G12" s="186">
        <v>7</v>
      </c>
      <c r="H12" s="186">
        <v>2</v>
      </c>
      <c r="I12" s="186">
        <v>8</v>
      </c>
      <c r="J12" s="186">
        <v>2</v>
      </c>
      <c r="K12" s="186"/>
      <c r="L12" s="186"/>
      <c r="M12" s="172">
        <f t="shared" si="0"/>
        <v>57</v>
      </c>
      <c r="N12" s="171"/>
      <c r="O12" s="172" t="s">
        <v>25</v>
      </c>
      <c r="P12" s="178">
        <v>9</v>
      </c>
      <c r="Q12" s="178">
        <v>5</v>
      </c>
      <c r="R12" s="178">
        <v>2</v>
      </c>
      <c r="S12" s="178">
        <v>2</v>
      </c>
      <c r="T12" s="178"/>
      <c r="U12" s="178"/>
      <c r="V12" s="178"/>
      <c r="W12" s="178">
        <v>1</v>
      </c>
      <c r="X12" s="172"/>
      <c r="Y12" s="172"/>
      <c r="Z12" s="172">
        <f t="shared" si="1"/>
        <v>19</v>
      </c>
      <c r="AA12" s="1"/>
    </row>
    <row r="13" spans="1:27" ht="27.75" x14ac:dyDescent="0.55000000000000004">
      <c r="A13" s="9"/>
      <c r="B13" s="185" t="s">
        <v>22</v>
      </c>
      <c r="C13" s="186">
        <v>7</v>
      </c>
      <c r="D13" s="186">
        <v>4</v>
      </c>
      <c r="E13" s="186">
        <v>10</v>
      </c>
      <c r="F13" s="186">
        <v>9</v>
      </c>
      <c r="G13" s="186">
        <v>14</v>
      </c>
      <c r="H13" s="186">
        <v>9</v>
      </c>
      <c r="I13" s="186">
        <v>3</v>
      </c>
      <c r="J13" s="186">
        <v>2</v>
      </c>
      <c r="K13" s="186"/>
      <c r="L13" s="186"/>
      <c r="M13" s="172">
        <f t="shared" si="0"/>
        <v>58</v>
      </c>
      <c r="N13" s="171"/>
      <c r="O13" s="172" t="s">
        <v>24</v>
      </c>
      <c r="P13" s="178">
        <v>17</v>
      </c>
      <c r="Q13" s="178">
        <v>11</v>
      </c>
      <c r="R13" s="178">
        <v>9</v>
      </c>
      <c r="S13" s="178">
        <v>4</v>
      </c>
      <c r="T13" s="178">
        <v>6</v>
      </c>
      <c r="U13" s="178">
        <v>4</v>
      </c>
      <c r="V13" s="178">
        <v>4</v>
      </c>
      <c r="W13" s="178">
        <v>2</v>
      </c>
      <c r="X13" s="172"/>
      <c r="Y13" s="172"/>
      <c r="Z13" s="172">
        <f t="shared" si="1"/>
        <v>57</v>
      </c>
      <c r="AA13" s="1"/>
    </row>
    <row r="14" spans="1:27" ht="24" x14ac:dyDescent="0.55000000000000004">
      <c r="A14" s="9"/>
      <c r="B14" s="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1"/>
      <c r="O14" s="172" t="s">
        <v>23</v>
      </c>
      <c r="P14" s="178">
        <v>6</v>
      </c>
      <c r="Q14" s="178">
        <v>16</v>
      </c>
      <c r="R14" s="178">
        <v>10</v>
      </c>
      <c r="S14" s="178">
        <v>6</v>
      </c>
      <c r="T14" s="178">
        <v>9</v>
      </c>
      <c r="U14" s="178">
        <v>7</v>
      </c>
      <c r="V14" s="178">
        <v>2</v>
      </c>
      <c r="W14" s="178">
        <v>1</v>
      </c>
      <c r="X14" s="172"/>
      <c r="Y14" s="172"/>
      <c r="Z14" s="172">
        <f t="shared" si="1"/>
        <v>57</v>
      </c>
      <c r="AA14" s="1"/>
    </row>
    <row r="15" spans="1:27" ht="24" x14ac:dyDescent="0.55000000000000004">
      <c r="A15" s="9"/>
      <c r="B15" s="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1"/>
      <c r="O15" s="172"/>
      <c r="P15" s="178"/>
      <c r="Q15" s="178"/>
      <c r="R15" s="178"/>
      <c r="S15" s="178"/>
      <c r="T15" s="178"/>
      <c r="U15" s="178"/>
      <c r="V15" s="178"/>
      <c r="W15" s="178"/>
      <c r="X15" s="172"/>
      <c r="Y15" s="172"/>
      <c r="Z15" s="172"/>
      <c r="AA15" s="1"/>
    </row>
    <row r="16" spans="1:27" ht="24" x14ac:dyDescent="0.55000000000000004">
      <c r="A16" s="9"/>
      <c r="B16" s="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1"/>
      <c r="O16" s="172"/>
      <c r="P16" s="178"/>
      <c r="Q16" s="178"/>
      <c r="R16" s="178"/>
      <c r="S16" s="178"/>
      <c r="T16" s="178"/>
      <c r="U16" s="178"/>
      <c r="V16" s="178"/>
      <c r="W16" s="178"/>
      <c r="X16" s="172"/>
      <c r="Y16" s="172"/>
      <c r="Z16" s="172"/>
      <c r="AA16" s="1"/>
    </row>
    <row r="17" spans="1:27" ht="24" x14ac:dyDescent="0.55000000000000004">
      <c r="A17" s="9"/>
      <c r="B17" s="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1"/>
      <c r="O17" s="172"/>
      <c r="P17" s="178"/>
      <c r="Q17" s="178"/>
      <c r="R17" s="178"/>
      <c r="S17" s="178"/>
      <c r="T17" s="178"/>
      <c r="U17" s="178"/>
      <c r="V17" s="178"/>
      <c r="W17" s="178"/>
      <c r="X17" s="172"/>
      <c r="Y17" s="172"/>
      <c r="Z17" s="172"/>
      <c r="AA17" s="1"/>
    </row>
    <row r="18" spans="1:27" ht="24" x14ac:dyDescent="0.55000000000000004">
      <c r="A18" s="9"/>
      <c r="B18" s="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1"/>
      <c r="O18" s="172"/>
      <c r="P18" s="178"/>
      <c r="Q18" s="178"/>
      <c r="R18" s="178"/>
      <c r="S18" s="178"/>
      <c r="T18" s="178"/>
      <c r="U18" s="178"/>
      <c r="V18" s="178"/>
      <c r="W18" s="178"/>
      <c r="X18" s="172"/>
      <c r="Y18" s="172"/>
      <c r="Z18" s="172"/>
      <c r="AA18" s="1"/>
    </row>
    <row r="19" spans="1:27" ht="24" x14ac:dyDescent="0.55000000000000004">
      <c r="A19" s="9"/>
      <c r="B19" s="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1"/>
      <c r="O19" s="172"/>
      <c r="P19" s="178"/>
      <c r="Q19" s="178"/>
      <c r="R19" s="178"/>
      <c r="S19" s="178"/>
      <c r="T19" s="178"/>
      <c r="U19" s="178"/>
      <c r="V19" s="178"/>
      <c r="W19" s="178"/>
      <c r="X19" s="172"/>
      <c r="Y19" s="172"/>
      <c r="Z19" s="172"/>
      <c r="AA19" s="1"/>
    </row>
    <row r="20" spans="1:27" ht="24" x14ac:dyDescent="0.55000000000000004">
      <c r="A20" s="9"/>
      <c r="B20" s="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1"/>
      <c r="O20" s="172"/>
      <c r="P20" s="178"/>
      <c r="Q20" s="178"/>
      <c r="R20" s="178"/>
      <c r="S20" s="178"/>
      <c r="T20" s="178"/>
      <c r="U20" s="178"/>
      <c r="V20" s="178"/>
      <c r="W20" s="178"/>
      <c r="X20" s="172"/>
      <c r="Y20" s="172"/>
      <c r="Z20" s="172"/>
      <c r="AA20" s="1"/>
    </row>
    <row r="21" spans="1:27" ht="24" x14ac:dyDescent="0.55000000000000004">
      <c r="A21" s="9"/>
      <c r="B21" s="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1"/>
      <c r="O21" s="172"/>
      <c r="P21" s="178"/>
      <c r="Q21" s="178"/>
      <c r="R21" s="178"/>
      <c r="S21" s="178"/>
      <c r="T21" s="178"/>
      <c r="U21" s="178"/>
      <c r="V21" s="178"/>
      <c r="W21" s="178"/>
      <c r="X21" s="172"/>
      <c r="Y21" s="172"/>
      <c r="Z21" s="172"/>
      <c r="AA21" s="1"/>
    </row>
    <row r="22" spans="1:27" ht="24" x14ac:dyDescent="0.55000000000000004">
      <c r="A22" s="9"/>
      <c r="B22" s="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1"/>
      <c r="O22" s="172"/>
      <c r="P22" s="178"/>
      <c r="Q22" s="178"/>
      <c r="R22" s="178"/>
      <c r="S22" s="178"/>
      <c r="T22" s="178"/>
      <c r="U22" s="178"/>
      <c r="V22" s="178"/>
      <c r="W22" s="178"/>
      <c r="X22" s="172"/>
      <c r="Y22" s="172"/>
      <c r="Z22" s="172"/>
      <c r="AA22" s="1"/>
    </row>
    <row r="23" spans="1:27" ht="24" x14ac:dyDescent="0.55000000000000004">
      <c r="A23" s="9"/>
      <c r="B23" s="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1"/>
      <c r="O23" s="172"/>
      <c r="P23" s="178"/>
      <c r="Q23" s="178"/>
      <c r="R23" s="178"/>
      <c r="S23" s="178"/>
      <c r="T23" s="178"/>
      <c r="U23" s="178"/>
      <c r="V23" s="178"/>
      <c r="W23" s="178"/>
      <c r="X23" s="172"/>
      <c r="Y23" s="172"/>
      <c r="Z23" s="172"/>
      <c r="AA23" s="1"/>
    </row>
    <row r="24" spans="1:27" ht="24" x14ac:dyDescent="0.2">
      <c r="A24" s="9"/>
      <c r="B24" s="2" t="s">
        <v>5</v>
      </c>
      <c r="C24" s="172">
        <f t="shared" ref="C24:J24" si="2">SUM(C5:C14)</f>
        <v>112</v>
      </c>
      <c r="D24" s="172">
        <f t="shared" si="2"/>
        <v>85</v>
      </c>
      <c r="E24" s="172">
        <f t="shared" si="2"/>
        <v>87</v>
      </c>
      <c r="F24" s="172">
        <f t="shared" si="2"/>
        <v>63</v>
      </c>
      <c r="G24" s="172">
        <f t="shared" si="2"/>
        <v>47</v>
      </c>
      <c r="H24" s="172">
        <f t="shared" si="2"/>
        <v>33</v>
      </c>
      <c r="I24" s="172">
        <f t="shared" si="2"/>
        <v>23</v>
      </c>
      <c r="J24" s="172">
        <f t="shared" si="2"/>
        <v>11</v>
      </c>
      <c r="K24" s="172"/>
      <c r="L24" s="172"/>
      <c r="M24" s="172">
        <f>SUM(C24:L24)</f>
        <v>461</v>
      </c>
      <c r="N24" s="171"/>
      <c r="O24" s="2" t="s">
        <v>5</v>
      </c>
      <c r="P24" s="172">
        <f t="shared" ref="P24:W24" si="3">SUM(P5:P14)</f>
        <v>133</v>
      </c>
      <c r="Q24" s="172">
        <f t="shared" si="3"/>
        <v>81</v>
      </c>
      <c r="R24" s="172">
        <f t="shared" si="3"/>
        <v>90</v>
      </c>
      <c r="S24" s="172">
        <f t="shared" si="3"/>
        <v>56</v>
      </c>
      <c r="T24" s="172">
        <f t="shared" si="3"/>
        <v>54</v>
      </c>
      <c r="U24" s="172">
        <f t="shared" si="3"/>
        <v>29</v>
      </c>
      <c r="V24" s="172">
        <f t="shared" si="3"/>
        <v>21</v>
      </c>
      <c r="W24" s="172">
        <f t="shared" si="3"/>
        <v>15</v>
      </c>
      <c r="X24" s="172"/>
      <c r="Y24" s="172"/>
      <c r="Z24" s="172">
        <f>SUM(Z5:Z14)</f>
        <v>479</v>
      </c>
      <c r="AA24" s="1"/>
    </row>
    <row r="25" spans="1:27" ht="24" x14ac:dyDescent="0.2">
      <c r="A25" s="9"/>
      <c r="B25" s="3"/>
      <c r="C25" s="18">
        <f>SUM((C24*C4)+(D24*D4)+(E24*E4)+(F4*F24)+(G24*G4)+(H4*H24)+(I24*I4)+(J4*J24))</f>
        <v>1330.5</v>
      </c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71"/>
      <c r="O25" s="2"/>
      <c r="P25" s="172">
        <f t="shared" ref="P25:W25" si="4">P24*P4</f>
        <v>532</v>
      </c>
      <c r="Q25" s="172">
        <f t="shared" si="4"/>
        <v>283.5</v>
      </c>
      <c r="R25" s="172">
        <f t="shared" si="4"/>
        <v>270</v>
      </c>
      <c r="S25" s="172">
        <f t="shared" si="4"/>
        <v>140</v>
      </c>
      <c r="T25" s="172">
        <f t="shared" si="4"/>
        <v>108</v>
      </c>
      <c r="U25" s="172">
        <f t="shared" si="4"/>
        <v>43.5</v>
      </c>
      <c r="V25" s="172">
        <f t="shared" si="4"/>
        <v>21</v>
      </c>
      <c r="W25" s="172">
        <f t="shared" si="4"/>
        <v>0</v>
      </c>
      <c r="X25" s="172"/>
      <c r="Y25" s="172"/>
      <c r="Z25" s="172">
        <f>SUM(P25:Y25)</f>
        <v>1398</v>
      </c>
      <c r="AA25" s="1"/>
    </row>
    <row r="26" spans="1:27" ht="24" x14ac:dyDescent="0.2">
      <c r="A26" s="9"/>
      <c r="B26" s="3" t="s">
        <v>26</v>
      </c>
      <c r="C26" s="719">
        <f>C25/M24</f>
        <v>2.8861171366594358</v>
      </c>
      <c r="D26" s="720"/>
      <c r="E26" s="720"/>
      <c r="F26" s="720"/>
      <c r="G26" s="720"/>
      <c r="H26" s="720"/>
      <c r="I26" s="720"/>
      <c r="J26" s="720"/>
      <c r="K26" s="720"/>
      <c r="L26" s="720"/>
      <c r="M26" s="721"/>
      <c r="N26" s="175"/>
      <c r="O26" s="172" t="s">
        <v>27</v>
      </c>
      <c r="P26" s="718">
        <f>Z25/Z24</f>
        <v>2.9185803757828812</v>
      </c>
      <c r="Q26" s="718"/>
      <c r="R26" s="718"/>
      <c r="S26" s="718"/>
      <c r="T26" s="718"/>
      <c r="U26" s="718"/>
      <c r="V26" s="718"/>
      <c r="W26" s="718"/>
      <c r="X26" s="718"/>
      <c r="Y26" s="718"/>
      <c r="Z26" s="718"/>
      <c r="AA26" s="1"/>
    </row>
    <row r="27" spans="1:27" ht="24" x14ac:dyDescent="0.2">
      <c r="A27" s="9"/>
      <c r="B27" s="2" t="s">
        <v>28</v>
      </c>
      <c r="C27" s="21">
        <f>SUM((C24*100)/M24)</f>
        <v>24.295010845986983</v>
      </c>
      <c r="D27" s="21">
        <f>SUM((D24*100)/M24)</f>
        <v>18.43817787418655</v>
      </c>
      <c r="E27" s="21">
        <f>SUM((E24*100)/M24)</f>
        <v>18.872017353579174</v>
      </c>
      <c r="F27" s="21">
        <f>SUM((F24*100)/M24)</f>
        <v>13.66594360086768</v>
      </c>
      <c r="G27" s="21">
        <f>SUM((G24*100)/M24)</f>
        <v>10.195227765726681</v>
      </c>
      <c r="H27" s="21">
        <f>SUM((H24*100)/M24)</f>
        <v>7.1583514099783079</v>
      </c>
      <c r="I27" s="21">
        <f>SUM((I24*100)/M24)</f>
        <v>4.9891540130151846</v>
      </c>
      <c r="J27" s="21">
        <f>SUM((J24*100)/M24)</f>
        <v>2.3861171366594358</v>
      </c>
      <c r="K27" s="21"/>
      <c r="L27" s="21"/>
      <c r="M27" s="21"/>
      <c r="N27" s="175"/>
      <c r="O27" s="172" t="s">
        <v>28</v>
      </c>
      <c r="P27" s="17">
        <f>(P24*100)/Z24</f>
        <v>27.76617954070981</v>
      </c>
      <c r="Q27" s="17">
        <f>(Q24*100)/Z24</f>
        <v>16.910229645093946</v>
      </c>
      <c r="R27" s="17">
        <f>(R24*100)/Z24</f>
        <v>18.789144050104383</v>
      </c>
      <c r="S27" s="17">
        <f>(S24*100)/Z24</f>
        <v>11.691022964509395</v>
      </c>
      <c r="T27" s="17">
        <f>(T24*100)/Z24</f>
        <v>11.273486430062631</v>
      </c>
      <c r="U27" s="17">
        <f>(U24*100)/Z24</f>
        <v>6.0542797494780789</v>
      </c>
      <c r="V27" s="17">
        <f>(V24*100)/Z24</f>
        <v>4.3841336116910226</v>
      </c>
      <c r="W27" s="17">
        <f>(W24*100)/Z24</f>
        <v>3.1315240083507305</v>
      </c>
      <c r="X27" s="17"/>
      <c r="Y27" s="17"/>
      <c r="Z27" s="17">
        <f>SUM(P27:Y27)</f>
        <v>100</v>
      </c>
      <c r="AA27" s="1"/>
    </row>
    <row r="28" spans="1:27" ht="24" x14ac:dyDescent="0.2">
      <c r="A28" s="9"/>
      <c r="B28" s="4" t="s">
        <v>29</v>
      </c>
      <c r="C28" s="5"/>
      <c r="D28" s="5"/>
      <c r="E28" s="5"/>
      <c r="F28" s="5"/>
      <c r="G28" s="5"/>
      <c r="H28" s="5"/>
      <c r="I28" s="4">
        <f>C27+D27+E27</f>
        <v>61.605206073752704</v>
      </c>
      <c r="J28" s="5"/>
      <c r="K28" s="5"/>
      <c r="L28" s="5"/>
      <c r="M28" s="5"/>
      <c r="N28" s="11"/>
      <c r="O28" s="722"/>
      <c r="P28" s="722"/>
      <c r="Q28" s="722"/>
      <c r="R28" s="722"/>
      <c r="S28" s="722"/>
      <c r="T28" s="4"/>
      <c r="U28" s="4"/>
      <c r="V28" s="4"/>
      <c r="W28" s="4"/>
      <c r="X28" s="5"/>
      <c r="Y28" s="5"/>
      <c r="Z28" s="5"/>
      <c r="AA28" s="1"/>
    </row>
    <row r="29" spans="1:27" ht="24" x14ac:dyDescent="0.2">
      <c r="A29" s="9"/>
      <c r="B29" s="6" t="s">
        <v>230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36"/>
      <c r="O29" s="25" t="s">
        <v>30</v>
      </c>
      <c r="P29" s="25"/>
      <c r="Q29" s="25"/>
      <c r="R29" s="25"/>
      <c r="S29" s="25"/>
      <c r="T29" s="5"/>
      <c r="U29" s="4">
        <f>P27+Q27+R27</f>
        <v>63.465553235908139</v>
      </c>
      <c r="V29" s="177"/>
      <c r="W29" s="5"/>
      <c r="X29" s="5"/>
      <c r="Y29" s="5"/>
      <c r="Z29" s="5"/>
      <c r="AA29" s="1"/>
    </row>
    <row r="30" spans="1:27" ht="24" x14ac:dyDescent="0.2">
      <c r="A30" s="9"/>
      <c r="B30" s="6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36"/>
      <c r="O30" s="25"/>
      <c r="P30" s="25"/>
      <c r="Q30" s="25"/>
      <c r="R30" s="25"/>
      <c r="S30" s="25"/>
      <c r="T30" s="5"/>
      <c r="U30" s="4"/>
      <c r="V30" s="177"/>
      <c r="W30" s="5"/>
      <c r="X30" s="5"/>
      <c r="Y30" s="5"/>
      <c r="Z30" s="5"/>
      <c r="AA30" s="1"/>
    </row>
    <row r="31" spans="1:27" ht="24" x14ac:dyDescent="0.2">
      <c r="A31" s="9"/>
      <c r="B31" s="6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36"/>
      <c r="O31" s="5" t="s">
        <v>333</v>
      </c>
      <c r="P31" s="25"/>
      <c r="Q31" s="25"/>
      <c r="R31" s="25"/>
      <c r="S31" s="25"/>
      <c r="T31" s="5"/>
      <c r="U31" s="4"/>
      <c r="V31" s="177"/>
      <c r="W31" s="5"/>
      <c r="X31" s="5"/>
      <c r="Y31" s="5"/>
      <c r="Z31" s="5"/>
      <c r="AA31" s="1"/>
    </row>
    <row r="32" spans="1:27" ht="24" x14ac:dyDescent="0.2">
      <c r="A32" s="9"/>
      <c r="B32" s="6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36"/>
      <c r="O32" s="25"/>
      <c r="P32" s="25"/>
      <c r="Q32" s="25"/>
      <c r="R32" s="25"/>
      <c r="S32" s="25"/>
      <c r="T32" s="5"/>
      <c r="U32" s="4"/>
      <c r="V32" s="177"/>
      <c r="W32" s="5"/>
      <c r="X32" s="5"/>
      <c r="Y32" s="5"/>
      <c r="Z32" s="5"/>
      <c r="AA32" s="1"/>
    </row>
    <row r="33" spans="1:27" ht="24" x14ac:dyDescent="0.2">
      <c r="A33" s="9"/>
      <c r="B33" s="730" t="s">
        <v>32</v>
      </c>
      <c r="C33" s="730"/>
      <c r="D33" s="730"/>
      <c r="E33" s="730"/>
      <c r="F33" s="730"/>
      <c r="G33" s="730"/>
      <c r="H33" s="730"/>
      <c r="I33" s="730"/>
      <c r="J33" s="730"/>
      <c r="K33" s="730"/>
      <c r="L33" s="730"/>
      <c r="M33" s="730"/>
      <c r="N33" s="170"/>
      <c r="O33" s="706" t="s">
        <v>32</v>
      </c>
      <c r="P33" s="706"/>
      <c r="Q33" s="706"/>
      <c r="R33" s="706"/>
      <c r="S33" s="706"/>
      <c r="T33" s="706"/>
      <c r="U33" s="706"/>
      <c r="V33" s="706"/>
      <c r="W33" s="706"/>
      <c r="X33" s="706"/>
      <c r="Y33" s="706"/>
      <c r="Z33" s="706"/>
      <c r="AA33" s="1"/>
    </row>
    <row r="34" spans="1:27" ht="24.75" thickBot="1" x14ac:dyDescent="0.25">
      <c r="A34" s="9"/>
      <c r="B34" s="731" t="s">
        <v>309</v>
      </c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171"/>
      <c r="O34" s="705" t="s">
        <v>310</v>
      </c>
      <c r="P34" s="705"/>
      <c r="Q34" s="705"/>
      <c r="R34" s="705"/>
      <c r="S34" s="705"/>
      <c r="T34" s="705"/>
      <c r="U34" s="705"/>
      <c r="V34" s="705"/>
      <c r="W34" s="705"/>
      <c r="X34" s="705"/>
      <c r="Y34" s="705"/>
      <c r="Z34" s="705"/>
      <c r="AA34" s="1"/>
    </row>
    <row r="35" spans="1:27" ht="24" x14ac:dyDescent="0.2">
      <c r="A35" s="9"/>
      <c r="B35" s="707" t="s">
        <v>1</v>
      </c>
      <c r="C35" s="709" t="s">
        <v>2</v>
      </c>
      <c r="D35" s="710"/>
      <c r="E35" s="710"/>
      <c r="F35" s="710"/>
      <c r="G35" s="710"/>
      <c r="H35" s="710"/>
      <c r="I35" s="710"/>
      <c r="J35" s="710"/>
      <c r="K35" s="710"/>
      <c r="L35" s="710"/>
      <c r="M35" s="10"/>
      <c r="N35" s="11"/>
      <c r="O35" s="713" t="s">
        <v>1</v>
      </c>
      <c r="P35" s="713" t="s">
        <v>2</v>
      </c>
      <c r="Q35" s="713"/>
      <c r="R35" s="713"/>
      <c r="S35" s="713"/>
      <c r="T35" s="713"/>
      <c r="U35" s="713"/>
      <c r="V35" s="713"/>
      <c r="W35" s="713"/>
      <c r="X35" s="713"/>
      <c r="Y35" s="713"/>
      <c r="Z35" s="713"/>
      <c r="AA35" s="1"/>
    </row>
    <row r="36" spans="1:27" ht="24.75" thickBot="1" x14ac:dyDescent="0.25">
      <c r="A36" s="9"/>
      <c r="B36" s="708"/>
      <c r="C36" s="12">
        <v>4</v>
      </c>
      <c r="D36" s="12">
        <v>3.5</v>
      </c>
      <c r="E36" s="12">
        <v>3</v>
      </c>
      <c r="F36" s="12">
        <v>2.5</v>
      </c>
      <c r="G36" s="12">
        <v>2</v>
      </c>
      <c r="H36" s="12">
        <v>1.5</v>
      </c>
      <c r="I36" s="12">
        <v>1</v>
      </c>
      <c r="J36" s="12">
        <v>0</v>
      </c>
      <c r="K36" s="12" t="s">
        <v>3</v>
      </c>
      <c r="L36" s="12" t="s">
        <v>4</v>
      </c>
      <c r="M36" s="13" t="s">
        <v>5</v>
      </c>
      <c r="N36" s="171"/>
      <c r="O36" s="713"/>
      <c r="P36" s="172">
        <v>4</v>
      </c>
      <c r="Q36" s="172">
        <v>3.5</v>
      </c>
      <c r="R36" s="172">
        <v>3</v>
      </c>
      <c r="S36" s="172">
        <v>2.5</v>
      </c>
      <c r="T36" s="172">
        <v>2</v>
      </c>
      <c r="U36" s="172">
        <v>1.5</v>
      </c>
      <c r="V36" s="172">
        <v>1</v>
      </c>
      <c r="W36" s="172">
        <v>0</v>
      </c>
      <c r="X36" s="172" t="s">
        <v>3</v>
      </c>
      <c r="Y36" s="172" t="s">
        <v>4</v>
      </c>
      <c r="Z36" s="172" t="s">
        <v>5</v>
      </c>
      <c r="AA36" s="1"/>
    </row>
    <row r="37" spans="1:27" ht="24" x14ac:dyDescent="0.45">
      <c r="A37" s="9"/>
      <c r="B37" s="14" t="s">
        <v>33</v>
      </c>
      <c r="C37" s="15">
        <v>4</v>
      </c>
      <c r="D37" s="15">
        <v>10</v>
      </c>
      <c r="E37" s="15">
        <v>25</v>
      </c>
      <c r="F37" s="15">
        <v>20</v>
      </c>
      <c r="G37" s="15">
        <v>10</v>
      </c>
      <c r="H37" s="15">
        <v>1</v>
      </c>
      <c r="I37" s="15"/>
      <c r="J37" s="15"/>
      <c r="K37" s="15"/>
      <c r="L37" s="51"/>
      <c r="M37" s="15">
        <f t="shared" ref="M37:M55" si="5">SUM(C37:L37)</f>
        <v>70</v>
      </c>
      <c r="N37" s="171"/>
      <c r="O37" s="53" t="s">
        <v>34</v>
      </c>
      <c r="P37" s="59">
        <v>6</v>
      </c>
      <c r="Q37" s="59">
        <v>11</v>
      </c>
      <c r="R37" s="59">
        <v>16</v>
      </c>
      <c r="S37" s="59">
        <v>13</v>
      </c>
      <c r="T37" s="59">
        <v>13</v>
      </c>
      <c r="U37" s="59">
        <v>9</v>
      </c>
      <c r="V37" s="59">
        <v>1</v>
      </c>
      <c r="W37" s="59">
        <v>1</v>
      </c>
      <c r="X37" s="225"/>
      <c r="Y37" s="172"/>
      <c r="Z37" s="172">
        <f t="shared" ref="Z37:Z56" si="6">SUM(P37:Y37)</f>
        <v>70</v>
      </c>
      <c r="AA37" s="1"/>
    </row>
    <row r="38" spans="1:27" ht="24" x14ac:dyDescent="0.45">
      <c r="A38" s="9"/>
      <c r="B38" s="14" t="s">
        <v>35</v>
      </c>
      <c r="C38" s="15">
        <v>11</v>
      </c>
      <c r="D38" s="15">
        <v>15</v>
      </c>
      <c r="E38" s="15">
        <v>16</v>
      </c>
      <c r="F38" s="15">
        <v>14</v>
      </c>
      <c r="G38" s="15">
        <v>7</v>
      </c>
      <c r="H38" s="15">
        <v>6</v>
      </c>
      <c r="I38" s="15">
        <v>1</v>
      </c>
      <c r="J38" s="15"/>
      <c r="K38" s="15"/>
      <c r="L38" s="51"/>
      <c r="M38" s="172">
        <f t="shared" si="5"/>
        <v>70</v>
      </c>
      <c r="N38" s="171"/>
      <c r="O38" s="53" t="s">
        <v>36</v>
      </c>
      <c r="P38" s="59">
        <v>28</v>
      </c>
      <c r="Q38" s="59">
        <v>7</v>
      </c>
      <c r="R38" s="59">
        <v>12</v>
      </c>
      <c r="S38" s="59">
        <v>3</v>
      </c>
      <c r="T38" s="59">
        <v>9</v>
      </c>
      <c r="U38" s="59">
        <v>8</v>
      </c>
      <c r="V38" s="59">
        <v>2</v>
      </c>
      <c r="W38" s="59">
        <v>1</v>
      </c>
      <c r="X38" s="225"/>
      <c r="Y38" s="172"/>
      <c r="Z38" s="172">
        <f t="shared" si="6"/>
        <v>70</v>
      </c>
      <c r="AA38" s="1"/>
    </row>
    <row r="39" spans="1:27" ht="24" x14ac:dyDescent="0.45">
      <c r="A39" s="9"/>
      <c r="B39" s="14" t="s">
        <v>232</v>
      </c>
      <c r="C39" s="15">
        <v>40</v>
      </c>
      <c r="D39" s="15">
        <v>10</v>
      </c>
      <c r="E39" s="15">
        <v>12</v>
      </c>
      <c r="F39" s="15">
        <v>5</v>
      </c>
      <c r="G39" s="15">
        <v>2</v>
      </c>
      <c r="H39" s="15">
        <v>1</v>
      </c>
      <c r="I39" s="15"/>
      <c r="J39" s="15"/>
      <c r="K39" s="15"/>
      <c r="L39" s="51"/>
      <c r="M39" s="172">
        <f t="shared" si="5"/>
        <v>70</v>
      </c>
      <c r="N39" s="171"/>
      <c r="O39" s="53" t="s">
        <v>38</v>
      </c>
      <c r="P39" s="59">
        <v>58</v>
      </c>
      <c r="Q39" s="59">
        <v>1</v>
      </c>
      <c r="R39" s="59"/>
      <c r="S39" s="59">
        <v>1</v>
      </c>
      <c r="T39" s="59">
        <v>5</v>
      </c>
      <c r="U39" s="59">
        <v>1</v>
      </c>
      <c r="V39" s="59">
        <v>3</v>
      </c>
      <c r="W39" s="59">
        <v>1</v>
      </c>
      <c r="X39" s="225"/>
      <c r="Y39" s="172"/>
      <c r="Z39" s="172">
        <f t="shared" si="6"/>
        <v>70</v>
      </c>
      <c r="AA39" s="1"/>
    </row>
    <row r="40" spans="1:27" ht="24" x14ac:dyDescent="0.45">
      <c r="A40" s="9"/>
      <c r="B40" s="14" t="s">
        <v>37</v>
      </c>
      <c r="C40" s="15">
        <v>9</v>
      </c>
      <c r="D40" s="15">
        <v>16</v>
      </c>
      <c r="E40" s="15">
        <v>17</v>
      </c>
      <c r="F40" s="15">
        <v>11</v>
      </c>
      <c r="G40" s="15">
        <v>3</v>
      </c>
      <c r="H40" s="15"/>
      <c r="I40" s="15"/>
      <c r="J40" s="15"/>
      <c r="K40" s="15"/>
      <c r="L40" s="51"/>
      <c r="M40" s="172">
        <f t="shared" si="5"/>
        <v>56</v>
      </c>
      <c r="N40" s="171"/>
      <c r="O40" s="53" t="s">
        <v>40</v>
      </c>
      <c r="P40" s="59">
        <v>20</v>
      </c>
      <c r="Q40" s="59">
        <v>8</v>
      </c>
      <c r="R40" s="59">
        <v>9</v>
      </c>
      <c r="S40" s="59">
        <v>8</v>
      </c>
      <c r="T40" s="59">
        <v>6</v>
      </c>
      <c r="U40" s="59">
        <v>2</v>
      </c>
      <c r="V40" s="59">
        <v>2</v>
      </c>
      <c r="W40" s="59">
        <v>1</v>
      </c>
      <c r="X40" s="225"/>
      <c r="Y40" s="172"/>
      <c r="Z40" s="172">
        <f t="shared" si="6"/>
        <v>56</v>
      </c>
      <c r="AA40" s="1"/>
    </row>
    <row r="41" spans="1:27" ht="24" x14ac:dyDescent="0.45">
      <c r="A41" s="9"/>
      <c r="B41" s="14" t="s">
        <v>39</v>
      </c>
      <c r="C41" s="15">
        <v>22</v>
      </c>
      <c r="D41" s="15">
        <v>9</v>
      </c>
      <c r="E41" s="15">
        <v>9</v>
      </c>
      <c r="F41" s="15">
        <v>8</v>
      </c>
      <c r="G41" s="15">
        <v>3</v>
      </c>
      <c r="H41" s="15">
        <v>5</v>
      </c>
      <c r="I41" s="15"/>
      <c r="J41" s="15"/>
      <c r="K41" s="15"/>
      <c r="L41" s="51"/>
      <c r="M41" s="172">
        <f t="shared" si="5"/>
        <v>56</v>
      </c>
      <c r="N41" s="171"/>
      <c r="O41" s="53" t="s">
        <v>42</v>
      </c>
      <c r="P41" s="59">
        <v>22</v>
      </c>
      <c r="Q41" s="59">
        <v>7</v>
      </c>
      <c r="R41" s="59">
        <v>12</v>
      </c>
      <c r="S41" s="59">
        <v>5</v>
      </c>
      <c r="T41" s="59">
        <v>4</v>
      </c>
      <c r="U41" s="59">
        <v>2</v>
      </c>
      <c r="V41" s="59">
        <v>3</v>
      </c>
      <c r="W41" s="59">
        <v>1</v>
      </c>
      <c r="X41" s="225"/>
      <c r="Y41" s="172"/>
      <c r="Z41" s="172">
        <f t="shared" si="6"/>
        <v>56</v>
      </c>
      <c r="AA41" s="1"/>
    </row>
    <row r="42" spans="1:27" ht="24" x14ac:dyDescent="0.45">
      <c r="A42" s="9"/>
      <c r="B42" s="14" t="s">
        <v>38</v>
      </c>
      <c r="C42" s="15">
        <v>10</v>
      </c>
      <c r="D42" s="15">
        <v>6</v>
      </c>
      <c r="E42" s="15">
        <v>8</v>
      </c>
      <c r="F42" s="15">
        <v>7</v>
      </c>
      <c r="G42" s="15">
        <v>8</v>
      </c>
      <c r="H42" s="15">
        <v>11</v>
      </c>
      <c r="I42" s="15">
        <v>5</v>
      </c>
      <c r="J42" s="15">
        <v>1</v>
      </c>
      <c r="K42" s="15"/>
      <c r="L42" s="51"/>
      <c r="M42" s="172">
        <f t="shared" si="5"/>
        <v>56</v>
      </c>
      <c r="N42" s="171"/>
      <c r="O42" s="53" t="s">
        <v>235</v>
      </c>
      <c r="P42" s="59">
        <v>15</v>
      </c>
      <c r="Q42" s="59">
        <v>9</v>
      </c>
      <c r="R42" s="59">
        <v>7</v>
      </c>
      <c r="S42" s="59">
        <v>5</v>
      </c>
      <c r="T42" s="59">
        <v>5</v>
      </c>
      <c r="U42" s="59">
        <v>10</v>
      </c>
      <c r="V42" s="59">
        <v>3</v>
      </c>
      <c r="W42" s="59">
        <v>2</v>
      </c>
      <c r="X42" s="225"/>
      <c r="Y42" s="172"/>
      <c r="Z42" s="172">
        <f t="shared" si="6"/>
        <v>56</v>
      </c>
      <c r="AA42" s="1"/>
    </row>
    <row r="43" spans="1:27" ht="24" x14ac:dyDescent="0.45">
      <c r="A43" s="9"/>
      <c r="B43" s="14" t="s">
        <v>235</v>
      </c>
      <c r="C43" s="15">
        <v>10</v>
      </c>
      <c r="D43" s="15">
        <v>5</v>
      </c>
      <c r="E43" s="15">
        <v>1</v>
      </c>
      <c r="F43" s="15">
        <v>6</v>
      </c>
      <c r="G43" s="15">
        <v>10</v>
      </c>
      <c r="H43" s="15">
        <v>11</v>
      </c>
      <c r="I43" s="15">
        <v>11</v>
      </c>
      <c r="J43" s="15">
        <v>2</v>
      </c>
      <c r="K43" s="180"/>
      <c r="L43" s="53"/>
      <c r="M43" s="172">
        <f>SUM(C43:L43)</f>
        <v>56</v>
      </c>
      <c r="N43" s="171"/>
      <c r="O43" s="53" t="s">
        <v>44</v>
      </c>
      <c r="P43" s="59">
        <v>20</v>
      </c>
      <c r="Q43" s="59">
        <v>12</v>
      </c>
      <c r="R43" s="59">
        <v>4</v>
      </c>
      <c r="S43" s="59">
        <v>2</v>
      </c>
      <c r="T43" s="59">
        <v>11</v>
      </c>
      <c r="U43" s="59">
        <v>4</v>
      </c>
      <c r="V43" s="59"/>
      <c r="W43" s="59">
        <v>3</v>
      </c>
      <c r="X43" s="225"/>
      <c r="Y43" s="172"/>
      <c r="Z43" s="172">
        <f t="shared" si="6"/>
        <v>56</v>
      </c>
      <c r="AA43" s="1"/>
    </row>
    <row r="44" spans="1:27" ht="24" x14ac:dyDescent="0.45">
      <c r="A44" s="9"/>
      <c r="B44" s="14" t="s">
        <v>41</v>
      </c>
      <c r="C44" s="15">
        <v>7</v>
      </c>
      <c r="D44" s="15">
        <v>14</v>
      </c>
      <c r="E44" s="15">
        <v>20</v>
      </c>
      <c r="F44" s="15">
        <v>9</v>
      </c>
      <c r="G44" s="15">
        <v>14</v>
      </c>
      <c r="H44" s="15">
        <v>8</v>
      </c>
      <c r="I44" s="15">
        <v>2</v>
      </c>
      <c r="J44" s="15">
        <v>2</v>
      </c>
      <c r="K44" s="15"/>
      <c r="L44" s="15"/>
      <c r="M44" s="172">
        <f t="shared" si="5"/>
        <v>76</v>
      </c>
      <c r="N44" s="171"/>
      <c r="O44" s="53" t="s">
        <v>45</v>
      </c>
      <c r="P44" s="59">
        <v>15</v>
      </c>
      <c r="Q44" s="59">
        <v>13</v>
      </c>
      <c r="R44" s="59">
        <v>20</v>
      </c>
      <c r="S44" s="59">
        <v>10</v>
      </c>
      <c r="T44" s="59">
        <v>8</v>
      </c>
      <c r="U44" s="59">
        <v>5</v>
      </c>
      <c r="V44" s="59"/>
      <c r="W44" s="59"/>
      <c r="X44" s="225"/>
      <c r="Y44" s="172"/>
      <c r="Z44" s="218">
        <f t="shared" si="6"/>
        <v>71</v>
      </c>
      <c r="AA44" s="1"/>
    </row>
    <row r="45" spans="1:27" ht="24" x14ac:dyDescent="0.45">
      <c r="A45" s="9"/>
      <c r="B45" s="14" t="s">
        <v>43</v>
      </c>
      <c r="C45" s="15"/>
      <c r="D45" s="15">
        <v>2</v>
      </c>
      <c r="E45" s="15">
        <v>11</v>
      </c>
      <c r="F45" s="15">
        <v>17</v>
      </c>
      <c r="G45" s="15">
        <v>17</v>
      </c>
      <c r="H45" s="15">
        <v>12</v>
      </c>
      <c r="I45" s="15">
        <v>11</v>
      </c>
      <c r="J45" s="15">
        <v>6</v>
      </c>
      <c r="K45" s="15"/>
      <c r="L45" s="15"/>
      <c r="M45" s="172">
        <f t="shared" si="5"/>
        <v>76</v>
      </c>
      <c r="N45" s="171"/>
      <c r="O45" s="53" t="s">
        <v>47</v>
      </c>
      <c r="P45" s="59">
        <v>6</v>
      </c>
      <c r="Q45" s="59">
        <v>4</v>
      </c>
      <c r="R45" s="59">
        <v>4</v>
      </c>
      <c r="S45" s="59">
        <v>8</v>
      </c>
      <c r="T45" s="59">
        <v>15</v>
      </c>
      <c r="U45" s="59">
        <v>10</v>
      </c>
      <c r="V45" s="59">
        <v>18</v>
      </c>
      <c r="W45" s="59">
        <v>8</v>
      </c>
      <c r="X45" s="225"/>
      <c r="Y45" s="218"/>
      <c r="Z45" s="172">
        <f t="shared" si="6"/>
        <v>73</v>
      </c>
      <c r="AA45" s="1"/>
    </row>
    <row r="46" spans="1:27" ht="24" x14ac:dyDescent="0.45">
      <c r="A46" s="9"/>
      <c r="B46" s="14" t="s">
        <v>249</v>
      </c>
      <c r="C46" s="15">
        <v>7</v>
      </c>
      <c r="D46" s="15">
        <v>6</v>
      </c>
      <c r="E46" s="15">
        <v>9</v>
      </c>
      <c r="F46" s="15">
        <v>10</v>
      </c>
      <c r="G46" s="15">
        <v>13</v>
      </c>
      <c r="H46" s="15">
        <v>10</v>
      </c>
      <c r="I46" s="15">
        <v>15</v>
      </c>
      <c r="J46" s="15">
        <v>6</v>
      </c>
      <c r="K46" s="15"/>
      <c r="L46" s="15"/>
      <c r="M46" s="172">
        <f t="shared" si="5"/>
        <v>76</v>
      </c>
      <c r="N46" s="171"/>
      <c r="O46" s="53" t="s">
        <v>249</v>
      </c>
      <c r="P46" s="59">
        <v>23</v>
      </c>
      <c r="Q46" s="59">
        <v>13</v>
      </c>
      <c r="R46" s="59">
        <v>8</v>
      </c>
      <c r="S46" s="59">
        <v>7</v>
      </c>
      <c r="T46" s="59">
        <v>7</v>
      </c>
      <c r="U46" s="59">
        <v>6</v>
      </c>
      <c r="V46" s="59"/>
      <c r="W46" s="59">
        <v>9</v>
      </c>
      <c r="X46" s="225"/>
      <c r="Y46" s="218"/>
      <c r="Z46" s="172">
        <f t="shared" si="6"/>
        <v>73</v>
      </c>
      <c r="AA46" s="1"/>
    </row>
    <row r="47" spans="1:27" ht="24" x14ac:dyDescent="0.45">
      <c r="A47" s="9"/>
      <c r="B47" s="14" t="s">
        <v>46</v>
      </c>
      <c r="C47" s="15">
        <v>9</v>
      </c>
      <c r="D47" s="15">
        <v>16</v>
      </c>
      <c r="E47" s="15">
        <v>15</v>
      </c>
      <c r="F47" s="15">
        <v>2</v>
      </c>
      <c r="G47" s="15">
        <v>5</v>
      </c>
      <c r="H47" s="15">
        <v>2</v>
      </c>
      <c r="I47" s="15">
        <v>7</v>
      </c>
      <c r="J47" s="15">
        <v>3</v>
      </c>
      <c r="K47" s="15"/>
      <c r="L47" s="15"/>
      <c r="M47" s="172">
        <f t="shared" si="5"/>
        <v>59</v>
      </c>
      <c r="N47" s="171"/>
      <c r="O47" s="53" t="s">
        <v>51</v>
      </c>
      <c r="P47" s="59">
        <v>27</v>
      </c>
      <c r="Q47" s="59">
        <v>14</v>
      </c>
      <c r="R47" s="59">
        <v>6</v>
      </c>
      <c r="S47" s="59">
        <v>0</v>
      </c>
      <c r="T47" s="59">
        <v>2</v>
      </c>
      <c r="U47" s="59">
        <v>0</v>
      </c>
      <c r="V47" s="59">
        <v>0</v>
      </c>
      <c r="W47" s="59">
        <v>6</v>
      </c>
      <c r="X47" s="225"/>
      <c r="Y47" s="218"/>
      <c r="Z47" s="172">
        <f t="shared" si="6"/>
        <v>55</v>
      </c>
      <c r="AA47" s="1"/>
    </row>
    <row r="48" spans="1:27" ht="24" x14ac:dyDescent="0.45">
      <c r="A48" s="9"/>
      <c r="B48" s="14" t="s">
        <v>48</v>
      </c>
      <c r="C48" s="15">
        <v>9</v>
      </c>
      <c r="D48" s="15">
        <v>5</v>
      </c>
      <c r="E48" s="15">
        <v>15</v>
      </c>
      <c r="F48" s="15">
        <v>7</v>
      </c>
      <c r="G48" s="15">
        <v>13</v>
      </c>
      <c r="H48" s="15">
        <v>2</v>
      </c>
      <c r="I48" s="15">
        <v>7</v>
      </c>
      <c r="J48" s="15">
        <v>1</v>
      </c>
      <c r="K48" s="15"/>
      <c r="L48" s="15"/>
      <c r="M48" s="172">
        <f t="shared" si="5"/>
        <v>59</v>
      </c>
      <c r="N48" s="171"/>
      <c r="O48" s="53" t="s">
        <v>53</v>
      </c>
      <c r="P48" s="59">
        <v>31</v>
      </c>
      <c r="Q48" s="59">
        <v>5</v>
      </c>
      <c r="R48" s="59">
        <v>6</v>
      </c>
      <c r="S48" s="59">
        <v>6</v>
      </c>
      <c r="T48" s="59">
        <v>1</v>
      </c>
      <c r="U48" s="59">
        <v>2</v>
      </c>
      <c r="V48" s="59">
        <v>2</v>
      </c>
      <c r="W48" s="59">
        <v>2</v>
      </c>
      <c r="X48" s="225"/>
      <c r="Y48" s="218"/>
      <c r="Z48" s="172">
        <f t="shared" si="6"/>
        <v>55</v>
      </c>
      <c r="AA48" s="1"/>
    </row>
    <row r="49" spans="1:27" ht="24" x14ac:dyDescent="0.45">
      <c r="A49" s="9"/>
      <c r="B49" s="2" t="s">
        <v>234</v>
      </c>
      <c r="C49" s="15">
        <v>4</v>
      </c>
      <c r="D49" s="15">
        <v>5</v>
      </c>
      <c r="E49" s="15">
        <v>17</v>
      </c>
      <c r="F49" s="15">
        <v>11</v>
      </c>
      <c r="G49" s="15">
        <v>11</v>
      </c>
      <c r="H49" s="15">
        <v>2</v>
      </c>
      <c r="I49" s="15">
        <v>8</v>
      </c>
      <c r="J49" s="15">
        <v>1</v>
      </c>
      <c r="K49" s="15"/>
      <c r="L49" s="15"/>
      <c r="M49" s="172">
        <f t="shared" si="5"/>
        <v>59</v>
      </c>
      <c r="N49" s="171"/>
      <c r="O49" s="53" t="s">
        <v>262</v>
      </c>
      <c r="P49" s="59">
        <v>18</v>
      </c>
      <c r="Q49" s="59">
        <v>18</v>
      </c>
      <c r="R49" s="59">
        <v>8</v>
      </c>
      <c r="S49" s="59">
        <v>4</v>
      </c>
      <c r="T49" s="59">
        <v>3</v>
      </c>
      <c r="U49" s="59"/>
      <c r="V49" s="59"/>
      <c r="W49" s="59">
        <v>4</v>
      </c>
      <c r="X49" s="225"/>
      <c r="Y49" s="218"/>
      <c r="Z49" s="172">
        <f t="shared" si="6"/>
        <v>55</v>
      </c>
      <c r="AA49" s="1"/>
    </row>
    <row r="50" spans="1:27" ht="24" x14ac:dyDescent="0.45">
      <c r="A50" s="9"/>
      <c r="B50" s="2" t="s">
        <v>50</v>
      </c>
      <c r="C50" s="15">
        <v>15</v>
      </c>
      <c r="D50" s="15">
        <v>10</v>
      </c>
      <c r="E50" s="15">
        <v>5</v>
      </c>
      <c r="F50" s="15">
        <v>2</v>
      </c>
      <c r="G50" s="15">
        <v>2</v>
      </c>
      <c r="H50" s="15">
        <v>6</v>
      </c>
      <c r="I50" s="15">
        <v>4</v>
      </c>
      <c r="J50" s="15">
        <v>2</v>
      </c>
      <c r="K50" s="15"/>
      <c r="L50" s="15"/>
      <c r="M50" s="172">
        <f t="shared" si="5"/>
        <v>46</v>
      </c>
      <c r="N50" s="171"/>
      <c r="O50" s="53" t="s">
        <v>54</v>
      </c>
      <c r="P50" s="59">
        <v>13</v>
      </c>
      <c r="Q50" s="59">
        <v>12</v>
      </c>
      <c r="R50" s="59">
        <v>8</v>
      </c>
      <c r="S50" s="59">
        <v>6</v>
      </c>
      <c r="T50" s="59">
        <v>4</v>
      </c>
      <c r="U50" s="59"/>
      <c r="V50" s="59"/>
      <c r="W50" s="59">
        <v>1</v>
      </c>
      <c r="X50" s="66"/>
      <c r="Y50" s="218"/>
      <c r="Z50" s="172">
        <f t="shared" si="6"/>
        <v>44</v>
      </c>
      <c r="AA50" s="1"/>
    </row>
    <row r="51" spans="1:27" ht="24" x14ac:dyDescent="0.45">
      <c r="A51" s="9"/>
      <c r="B51" s="2" t="s">
        <v>52</v>
      </c>
      <c r="C51" s="180">
        <v>8</v>
      </c>
      <c r="D51" s="180">
        <v>3</v>
      </c>
      <c r="E51" s="180">
        <v>5</v>
      </c>
      <c r="F51" s="180">
        <v>8</v>
      </c>
      <c r="G51" s="180">
        <v>15</v>
      </c>
      <c r="H51" s="180">
        <v>5</v>
      </c>
      <c r="I51" s="180">
        <v>1</v>
      </c>
      <c r="J51" s="180">
        <v>1</v>
      </c>
      <c r="K51" s="180"/>
      <c r="L51" s="15"/>
      <c r="M51" s="172">
        <f t="shared" si="5"/>
        <v>46</v>
      </c>
      <c r="N51" s="171"/>
      <c r="O51" s="53" t="s">
        <v>56</v>
      </c>
      <c r="P51" s="59">
        <v>13</v>
      </c>
      <c r="Q51" s="59">
        <v>8</v>
      </c>
      <c r="R51" s="59">
        <v>6</v>
      </c>
      <c r="S51" s="59">
        <v>4</v>
      </c>
      <c r="T51" s="59">
        <v>4</v>
      </c>
      <c r="U51" s="59">
        <v>6</v>
      </c>
      <c r="V51" s="59">
        <v>2</v>
      </c>
      <c r="W51" s="59">
        <v>1</v>
      </c>
      <c r="X51" s="66"/>
      <c r="Y51" s="33"/>
      <c r="Z51" s="172">
        <f t="shared" si="6"/>
        <v>44</v>
      </c>
      <c r="AA51" s="1"/>
    </row>
    <row r="52" spans="1:27" ht="24" x14ac:dyDescent="0.45">
      <c r="A52" s="9"/>
      <c r="B52" s="2" t="s">
        <v>316</v>
      </c>
      <c r="C52" s="15"/>
      <c r="D52" s="15">
        <v>2</v>
      </c>
      <c r="E52" s="15">
        <v>4</v>
      </c>
      <c r="F52" s="15">
        <v>1</v>
      </c>
      <c r="G52" s="15"/>
      <c r="H52" s="15">
        <v>2</v>
      </c>
      <c r="I52" s="15">
        <v>1</v>
      </c>
      <c r="J52" s="15">
        <v>2</v>
      </c>
      <c r="K52" s="15"/>
      <c r="L52" s="15"/>
      <c r="M52" s="172">
        <f t="shared" si="5"/>
        <v>12</v>
      </c>
      <c r="N52" s="171"/>
      <c r="O52" s="53" t="s">
        <v>332</v>
      </c>
      <c r="P52" s="59"/>
      <c r="Q52" s="59">
        <v>2</v>
      </c>
      <c r="R52" s="59"/>
      <c r="S52" s="59">
        <v>2</v>
      </c>
      <c r="T52" s="59">
        <v>2</v>
      </c>
      <c r="U52" s="59">
        <v>1</v>
      </c>
      <c r="V52" s="59">
        <v>1</v>
      </c>
      <c r="W52" s="59">
        <v>2</v>
      </c>
      <c r="X52" s="66"/>
      <c r="Y52" s="33"/>
      <c r="Z52" s="172">
        <f t="shared" si="6"/>
        <v>10</v>
      </c>
      <c r="AA52" s="1"/>
    </row>
    <row r="53" spans="1:27" ht="24" x14ac:dyDescent="0.45">
      <c r="A53" s="9"/>
      <c r="B53" s="2" t="s">
        <v>250</v>
      </c>
      <c r="C53" s="15">
        <v>7</v>
      </c>
      <c r="D53" s="15">
        <v>11</v>
      </c>
      <c r="E53" s="15">
        <v>9</v>
      </c>
      <c r="F53" s="15">
        <v>4</v>
      </c>
      <c r="G53" s="15">
        <v>8</v>
      </c>
      <c r="H53" s="15">
        <v>3</v>
      </c>
      <c r="I53" s="15">
        <v>1</v>
      </c>
      <c r="J53" s="15">
        <v>3</v>
      </c>
      <c r="K53" s="15"/>
      <c r="L53" s="15"/>
      <c r="M53" s="172">
        <f t="shared" si="5"/>
        <v>46</v>
      </c>
      <c r="N53" s="171"/>
      <c r="O53" s="53" t="s">
        <v>58</v>
      </c>
      <c r="P53" s="59">
        <v>13</v>
      </c>
      <c r="Q53" s="59">
        <v>12</v>
      </c>
      <c r="R53" s="59">
        <v>8</v>
      </c>
      <c r="S53" s="59">
        <v>6</v>
      </c>
      <c r="T53" s="59">
        <v>4</v>
      </c>
      <c r="U53" s="59"/>
      <c r="V53" s="59"/>
      <c r="W53" s="59"/>
      <c r="X53" s="66"/>
      <c r="Y53" s="33"/>
      <c r="Z53" s="172">
        <f t="shared" si="6"/>
        <v>43</v>
      </c>
      <c r="AA53" s="1"/>
    </row>
    <row r="54" spans="1:27" ht="24" x14ac:dyDescent="0.45">
      <c r="A54" s="9"/>
      <c r="B54" s="2" t="s">
        <v>262</v>
      </c>
      <c r="C54" s="15">
        <v>34</v>
      </c>
      <c r="D54" s="15">
        <v>9</v>
      </c>
      <c r="E54" s="15">
        <v>9</v>
      </c>
      <c r="F54" s="15">
        <v>2</v>
      </c>
      <c r="G54" s="15">
        <v>1</v>
      </c>
      <c r="H54" s="15"/>
      <c r="I54" s="15">
        <v>2</v>
      </c>
      <c r="J54" s="15">
        <v>1</v>
      </c>
      <c r="K54" s="180"/>
      <c r="L54" s="172"/>
      <c r="M54" s="172">
        <f t="shared" si="5"/>
        <v>58</v>
      </c>
      <c r="N54" s="171"/>
      <c r="O54" s="59" t="s">
        <v>261</v>
      </c>
      <c r="P54" s="59">
        <v>7</v>
      </c>
      <c r="Q54" s="59">
        <v>1</v>
      </c>
      <c r="R54" s="59">
        <v>8</v>
      </c>
      <c r="S54" s="59">
        <v>2</v>
      </c>
      <c r="T54" s="59">
        <v>3</v>
      </c>
      <c r="U54" s="59">
        <v>3</v>
      </c>
      <c r="V54" s="59">
        <v>6</v>
      </c>
      <c r="W54" s="59">
        <v>1</v>
      </c>
      <c r="X54" s="225"/>
      <c r="Y54" s="218"/>
      <c r="Z54" s="172">
        <f t="shared" si="6"/>
        <v>31</v>
      </c>
      <c r="AA54" s="1"/>
    </row>
    <row r="55" spans="1:27" ht="24" x14ac:dyDescent="0.45">
      <c r="A55" s="9"/>
      <c r="B55" s="2" t="s">
        <v>55</v>
      </c>
      <c r="C55" s="189">
        <v>15</v>
      </c>
      <c r="D55" s="189">
        <v>4</v>
      </c>
      <c r="E55" s="189">
        <v>17</v>
      </c>
      <c r="F55" s="189">
        <v>11</v>
      </c>
      <c r="G55" s="189">
        <v>6</v>
      </c>
      <c r="H55" s="189">
        <v>2</v>
      </c>
      <c r="I55" s="189">
        <v>2</v>
      </c>
      <c r="J55" s="189">
        <v>1</v>
      </c>
      <c r="K55" s="15"/>
      <c r="L55" s="15"/>
      <c r="M55" s="172">
        <f t="shared" si="5"/>
        <v>58</v>
      </c>
      <c r="N55" s="171"/>
      <c r="O55" s="59" t="s">
        <v>59</v>
      </c>
      <c r="P55" s="59">
        <v>31</v>
      </c>
      <c r="Q55" s="59">
        <v>14</v>
      </c>
      <c r="R55" s="59">
        <v>2</v>
      </c>
      <c r="S55" s="59">
        <v>5</v>
      </c>
      <c r="T55" s="59">
        <v>2</v>
      </c>
      <c r="U55" s="59">
        <v>1</v>
      </c>
      <c r="V55" s="59">
        <v>2</v>
      </c>
      <c r="W55" s="59"/>
      <c r="X55" s="225"/>
      <c r="Y55" s="218"/>
      <c r="Z55" s="172">
        <f t="shared" si="6"/>
        <v>57</v>
      </c>
      <c r="AA55" s="1"/>
    </row>
    <row r="56" spans="1:27" s="1" customFormat="1" ht="24" x14ac:dyDescent="0.45">
      <c r="A56" s="9"/>
      <c r="B56" s="2" t="s">
        <v>57</v>
      </c>
      <c r="C56" s="15">
        <v>2</v>
      </c>
      <c r="D56" s="15">
        <v>5</v>
      </c>
      <c r="E56" s="15">
        <v>9</v>
      </c>
      <c r="F56" s="15">
        <v>4</v>
      </c>
      <c r="G56" s="15">
        <v>6</v>
      </c>
      <c r="H56" s="15">
        <v>2</v>
      </c>
      <c r="I56" s="15">
        <v>3</v>
      </c>
      <c r="J56" s="15">
        <v>1</v>
      </c>
      <c r="K56" s="15"/>
      <c r="L56" s="15"/>
      <c r="M56" s="218">
        <f>SUM(C56:L56)</f>
        <v>32</v>
      </c>
      <c r="N56" s="217"/>
      <c r="O56" s="59"/>
      <c r="P56" s="59"/>
      <c r="Q56" s="59"/>
      <c r="R56" s="59"/>
      <c r="S56" s="59"/>
      <c r="T56" s="59"/>
      <c r="U56" s="59"/>
      <c r="V56" s="59"/>
      <c r="W56" s="59"/>
      <c r="X56" s="225"/>
      <c r="Y56" s="218"/>
      <c r="Z56" s="218">
        <f t="shared" si="6"/>
        <v>0</v>
      </c>
    </row>
    <row r="57" spans="1:27" s="1" customFormat="1" ht="24" x14ac:dyDescent="0.55000000000000004">
      <c r="A57" s="9"/>
      <c r="B57" s="2"/>
      <c r="C57" s="220"/>
      <c r="D57" s="220"/>
      <c r="E57" s="220"/>
      <c r="F57" s="220"/>
      <c r="G57" s="220"/>
      <c r="H57" s="220"/>
      <c r="I57" s="220"/>
      <c r="J57" s="220"/>
      <c r="K57" s="15"/>
      <c r="L57" s="15"/>
      <c r="M57" s="218"/>
      <c r="N57" s="217"/>
      <c r="O57" s="219"/>
      <c r="P57" s="219"/>
      <c r="Q57" s="219"/>
      <c r="R57" s="219"/>
      <c r="S57" s="219"/>
      <c r="T57" s="219"/>
      <c r="U57" s="219"/>
      <c r="V57" s="219"/>
      <c r="W57" s="219"/>
      <c r="X57" s="218"/>
      <c r="Y57" s="218"/>
      <c r="Z57" s="218"/>
    </row>
    <row r="58" spans="1:27" s="1" customFormat="1" ht="24" x14ac:dyDescent="0.55000000000000004">
      <c r="A58" s="9"/>
      <c r="B58" s="2"/>
      <c r="C58" s="220"/>
      <c r="D58" s="220"/>
      <c r="E58" s="220"/>
      <c r="F58" s="220"/>
      <c r="G58" s="220"/>
      <c r="H58" s="220"/>
      <c r="I58" s="220"/>
      <c r="J58" s="220"/>
      <c r="K58" s="15"/>
      <c r="L58" s="15"/>
      <c r="M58" s="218"/>
      <c r="N58" s="217"/>
      <c r="O58" s="219"/>
      <c r="P58" s="219"/>
      <c r="Q58" s="219"/>
      <c r="R58" s="219"/>
      <c r="S58" s="219"/>
      <c r="T58" s="219"/>
      <c r="U58" s="219"/>
      <c r="V58" s="219"/>
      <c r="W58" s="219"/>
      <c r="X58" s="218"/>
      <c r="Y58" s="218"/>
      <c r="Z58" s="218"/>
    </row>
    <row r="59" spans="1:27" ht="24" x14ac:dyDescent="0.2">
      <c r="A59" s="9"/>
      <c r="B59" s="2"/>
      <c r="C59" s="15"/>
      <c r="D59" s="15"/>
      <c r="E59" s="15"/>
      <c r="F59" s="15"/>
      <c r="G59" s="15"/>
      <c r="H59" s="15"/>
      <c r="I59" s="15"/>
      <c r="J59" s="15"/>
      <c r="K59" s="180"/>
      <c r="L59" s="172"/>
      <c r="M59" s="172"/>
      <c r="N59" s="171"/>
      <c r="O59" s="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"/>
    </row>
    <row r="60" spans="1:27" ht="24" x14ac:dyDescent="0.2">
      <c r="A60" s="9"/>
      <c r="B60" s="2" t="s">
        <v>5</v>
      </c>
      <c r="C60" s="172">
        <f t="shared" ref="C60:J60" si="7">SUM(C37:C59)</f>
        <v>223</v>
      </c>
      <c r="D60" s="172">
        <f t="shared" si="7"/>
        <v>163</v>
      </c>
      <c r="E60" s="172">
        <f t="shared" si="7"/>
        <v>233</v>
      </c>
      <c r="F60" s="172">
        <f t="shared" si="7"/>
        <v>159</v>
      </c>
      <c r="G60" s="172">
        <f t="shared" si="7"/>
        <v>154</v>
      </c>
      <c r="H60" s="172">
        <f t="shared" si="7"/>
        <v>91</v>
      </c>
      <c r="I60" s="172">
        <f t="shared" si="7"/>
        <v>81</v>
      </c>
      <c r="J60" s="172">
        <f t="shared" si="7"/>
        <v>33</v>
      </c>
      <c r="K60" s="172"/>
      <c r="L60" s="172"/>
      <c r="M60" s="172">
        <f>SUM(M37:M59)</f>
        <v>1137</v>
      </c>
      <c r="N60" s="171"/>
      <c r="O60" s="2" t="s">
        <v>5</v>
      </c>
      <c r="P60" s="172">
        <f t="shared" ref="P60:W60" si="8">SUM(P37:P59)</f>
        <v>366</v>
      </c>
      <c r="Q60" s="172">
        <f t="shared" si="8"/>
        <v>171</v>
      </c>
      <c r="R60" s="172">
        <f t="shared" si="8"/>
        <v>144</v>
      </c>
      <c r="S60" s="172">
        <f t="shared" si="8"/>
        <v>97</v>
      </c>
      <c r="T60" s="172">
        <f t="shared" si="8"/>
        <v>108</v>
      </c>
      <c r="U60" s="172">
        <f t="shared" si="8"/>
        <v>70</v>
      </c>
      <c r="V60" s="172">
        <f t="shared" si="8"/>
        <v>45</v>
      </c>
      <c r="W60" s="172">
        <f t="shared" si="8"/>
        <v>44</v>
      </c>
      <c r="X60" s="172"/>
      <c r="Y60" s="172"/>
      <c r="Z60" s="172">
        <f>SUM(Z37:Z59)</f>
        <v>1045</v>
      </c>
      <c r="AA60" s="1"/>
    </row>
    <row r="61" spans="1:27" ht="24" x14ac:dyDescent="0.2">
      <c r="A61" s="9"/>
      <c r="B61" s="2"/>
      <c r="C61" s="18">
        <f>SUM((C60*C36)+(D60*D36)+(E60*E36)+(F38*F36)+(G60*G36)+(H38*H36)+(I60*I36)+(J38*J36))</f>
        <v>2594.5</v>
      </c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171"/>
      <c r="O61" s="2"/>
      <c r="P61" s="172">
        <f t="shared" ref="P61:W61" si="9">P60*P36</f>
        <v>1464</v>
      </c>
      <c r="Q61" s="172">
        <f t="shared" si="9"/>
        <v>598.5</v>
      </c>
      <c r="R61" s="172">
        <f t="shared" si="9"/>
        <v>432</v>
      </c>
      <c r="S61" s="172">
        <f t="shared" si="9"/>
        <v>242.5</v>
      </c>
      <c r="T61" s="172">
        <f t="shared" si="9"/>
        <v>216</v>
      </c>
      <c r="U61" s="172">
        <f t="shared" si="9"/>
        <v>105</v>
      </c>
      <c r="V61" s="172">
        <f t="shared" si="9"/>
        <v>45</v>
      </c>
      <c r="W61" s="172">
        <f t="shared" si="9"/>
        <v>0</v>
      </c>
      <c r="X61" s="172"/>
      <c r="Y61" s="172"/>
      <c r="Z61" s="172">
        <f>SUM(P61:Y61)</f>
        <v>3103</v>
      </c>
      <c r="AA61" s="1"/>
    </row>
    <row r="62" spans="1:27" ht="24" x14ac:dyDescent="0.2">
      <c r="A62" s="9"/>
      <c r="B62" s="2" t="s">
        <v>26</v>
      </c>
      <c r="C62" s="719">
        <f>C61/M60</f>
        <v>2.281882145998241</v>
      </c>
      <c r="D62" s="720"/>
      <c r="E62" s="720"/>
      <c r="F62" s="720"/>
      <c r="G62" s="720"/>
      <c r="H62" s="720"/>
      <c r="I62" s="720"/>
      <c r="J62" s="720"/>
      <c r="K62" s="720"/>
      <c r="L62" s="720"/>
      <c r="M62" s="721"/>
      <c r="N62" s="175"/>
      <c r="O62" s="172" t="s">
        <v>27</v>
      </c>
      <c r="P62" s="718">
        <f>Z61/Z60</f>
        <v>2.9693779904306221</v>
      </c>
      <c r="Q62" s="718"/>
      <c r="R62" s="718"/>
      <c r="S62" s="718"/>
      <c r="T62" s="718"/>
      <c r="U62" s="718"/>
      <c r="V62" s="718"/>
      <c r="W62" s="718"/>
      <c r="X62" s="718"/>
      <c r="Y62" s="718"/>
      <c r="Z62" s="718"/>
      <c r="AA62" s="1"/>
    </row>
    <row r="63" spans="1:27" ht="24" x14ac:dyDescent="0.2">
      <c r="A63" s="9"/>
      <c r="B63" s="2" t="s">
        <v>28</v>
      </c>
      <c r="C63" s="173">
        <f>(C60*100)/M60</f>
        <v>19.613016710642039</v>
      </c>
      <c r="D63" s="173">
        <f>(D60*100)/M60</f>
        <v>14.335971855760773</v>
      </c>
      <c r="E63" s="173">
        <f>(E60*100)/M60</f>
        <v>20.492524186455586</v>
      </c>
      <c r="F63" s="173">
        <f>(F60*100)/M60</f>
        <v>13.984168865435356</v>
      </c>
      <c r="G63" s="173">
        <f>(G60*100)/M60</f>
        <v>13.544415127528584</v>
      </c>
      <c r="H63" s="173">
        <f>(H60*100)/M60</f>
        <v>8.0035180299032547</v>
      </c>
      <c r="I63" s="173">
        <f>(I60*100)/M60</f>
        <v>7.1240105540897094</v>
      </c>
      <c r="J63" s="173">
        <f>(J60*100)/M60</f>
        <v>2.9023746701846966</v>
      </c>
      <c r="K63" s="181">
        <f>(K60*100)/M60</f>
        <v>0</v>
      </c>
      <c r="L63" s="181">
        <f>(L60*100)/M60</f>
        <v>0</v>
      </c>
      <c r="M63" s="181">
        <f>(M60*100)/M60</f>
        <v>100</v>
      </c>
      <c r="N63" s="175"/>
      <c r="O63" s="2" t="s">
        <v>28</v>
      </c>
      <c r="P63" s="173">
        <f>(P60*100)/Z60</f>
        <v>35.023923444976077</v>
      </c>
      <c r="Q63" s="173">
        <f>(Q60*100)/Z60</f>
        <v>16.363636363636363</v>
      </c>
      <c r="R63" s="173">
        <f>(R60*100)/Z60</f>
        <v>13.779904306220097</v>
      </c>
      <c r="S63" s="173">
        <f>(S60*100)/Z60</f>
        <v>9.2822966507177025</v>
      </c>
      <c r="T63" s="173">
        <f>(T60*100)/Z60</f>
        <v>10.334928229665072</v>
      </c>
      <c r="U63" s="173">
        <f>(U60*100)/Z60</f>
        <v>6.6985645933014357</v>
      </c>
      <c r="V63" s="173">
        <f>(V60*100)/Z60</f>
        <v>4.3062200956937797</v>
      </c>
      <c r="W63" s="173">
        <f>(W60*100)/Z60</f>
        <v>4.2105263157894735</v>
      </c>
      <c r="X63" s="173"/>
      <c r="Y63" s="173"/>
      <c r="Z63" s="173">
        <f>SUM(P63:Y63)</f>
        <v>100</v>
      </c>
      <c r="AA63" s="1"/>
    </row>
    <row r="64" spans="1:27" ht="24" x14ac:dyDescent="0.2">
      <c r="A64" s="9"/>
      <c r="B64" s="6"/>
      <c r="C64" s="4" t="s">
        <v>30</v>
      </c>
      <c r="D64" s="6"/>
      <c r="E64" s="6"/>
      <c r="F64" s="6"/>
      <c r="G64" s="6"/>
      <c r="H64" s="6"/>
      <c r="I64" s="6"/>
      <c r="J64" s="28">
        <f>C63+D63+E63</f>
        <v>54.441512752858401</v>
      </c>
      <c r="K64" s="6"/>
      <c r="L64" s="6"/>
      <c r="M64" s="6"/>
      <c r="N64" s="6"/>
      <c r="O64" s="6"/>
      <c r="P64" s="722" t="s">
        <v>30</v>
      </c>
      <c r="Q64" s="722"/>
      <c r="R64" s="722"/>
      <c r="S64" s="722"/>
      <c r="T64" s="722"/>
      <c r="U64" s="722"/>
      <c r="V64" s="722"/>
      <c r="W64" s="28">
        <f>P63+Q63+R63</f>
        <v>65.167464114832541</v>
      </c>
      <c r="X64" s="6"/>
      <c r="Y64" s="6"/>
      <c r="Z64" s="6"/>
      <c r="AA64" s="1"/>
    </row>
    <row r="65" spans="1:27" ht="24" x14ac:dyDescent="0.2">
      <c r="A65" s="9"/>
      <c r="B65" s="6" t="s">
        <v>230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5" t="s">
        <v>333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1"/>
    </row>
    <row r="66" spans="1:27" s="1" customFormat="1" ht="24" x14ac:dyDescent="0.2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7" s="1" customFormat="1" ht="24" x14ac:dyDescent="0.2">
      <c r="A67" s="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7" s="1" customFormat="1" ht="24" x14ac:dyDescent="0.2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7" ht="24" x14ac:dyDescent="0.2">
      <c r="A69" s="9"/>
      <c r="B69" s="730" t="s">
        <v>212</v>
      </c>
      <c r="C69" s="730"/>
      <c r="D69" s="730"/>
      <c r="E69" s="730"/>
      <c r="F69" s="730"/>
      <c r="G69" s="730"/>
      <c r="H69" s="730"/>
      <c r="I69" s="730"/>
      <c r="J69" s="730"/>
      <c r="K69" s="730"/>
      <c r="L69" s="730"/>
      <c r="M69" s="730"/>
      <c r="N69" s="171"/>
      <c r="O69" s="706" t="s">
        <v>212</v>
      </c>
      <c r="P69" s="706"/>
      <c r="Q69" s="706"/>
      <c r="R69" s="706"/>
      <c r="S69" s="706"/>
      <c r="T69" s="706"/>
      <c r="U69" s="706"/>
      <c r="V69" s="706"/>
      <c r="W69" s="706"/>
      <c r="X69" s="706"/>
      <c r="Y69" s="706"/>
      <c r="Z69" s="706"/>
      <c r="AA69" s="1"/>
    </row>
    <row r="70" spans="1:27" ht="24.75" thickBot="1" x14ac:dyDescent="0.25">
      <c r="A70" s="9"/>
      <c r="B70" s="731" t="s">
        <v>309</v>
      </c>
      <c r="C70" s="731"/>
      <c r="D70" s="731"/>
      <c r="E70" s="731"/>
      <c r="F70" s="731"/>
      <c r="G70" s="731"/>
      <c r="H70" s="731"/>
      <c r="I70" s="731"/>
      <c r="J70" s="731"/>
      <c r="K70" s="731"/>
      <c r="L70" s="731"/>
      <c r="M70" s="731"/>
      <c r="N70" s="171"/>
      <c r="O70" s="705" t="s">
        <v>310</v>
      </c>
      <c r="P70" s="705"/>
      <c r="Q70" s="705"/>
      <c r="R70" s="705"/>
      <c r="S70" s="705"/>
      <c r="T70" s="705"/>
      <c r="U70" s="705"/>
      <c r="V70" s="705"/>
      <c r="W70" s="705"/>
      <c r="X70" s="705"/>
      <c r="Y70" s="705"/>
      <c r="Z70" s="705"/>
      <c r="AA70" s="1"/>
    </row>
    <row r="71" spans="1:27" ht="24" x14ac:dyDescent="0.2">
      <c r="A71" s="9"/>
      <c r="B71" s="707" t="s">
        <v>1</v>
      </c>
      <c r="C71" s="709" t="s">
        <v>2</v>
      </c>
      <c r="D71" s="710"/>
      <c r="E71" s="710"/>
      <c r="F71" s="710"/>
      <c r="G71" s="710"/>
      <c r="H71" s="710"/>
      <c r="I71" s="710"/>
      <c r="J71" s="710"/>
      <c r="K71" s="710"/>
      <c r="L71" s="710"/>
      <c r="M71" s="10"/>
      <c r="N71" s="11"/>
      <c r="O71" s="713" t="s">
        <v>1</v>
      </c>
      <c r="P71" s="713" t="s">
        <v>2</v>
      </c>
      <c r="Q71" s="713"/>
      <c r="R71" s="713"/>
      <c r="S71" s="713"/>
      <c r="T71" s="713"/>
      <c r="U71" s="713"/>
      <c r="V71" s="713"/>
      <c r="W71" s="713"/>
      <c r="X71" s="713"/>
      <c r="Y71" s="713"/>
      <c r="Z71" s="2"/>
      <c r="AA71" s="1"/>
    </row>
    <row r="72" spans="1:27" ht="24.75" thickBot="1" x14ac:dyDescent="0.25">
      <c r="A72" s="9"/>
      <c r="B72" s="708"/>
      <c r="C72" s="12">
        <v>4</v>
      </c>
      <c r="D72" s="12">
        <v>3.5</v>
      </c>
      <c r="E72" s="12">
        <v>3</v>
      </c>
      <c r="F72" s="12">
        <v>2.5</v>
      </c>
      <c r="G72" s="12">
        <v>2</v>
      </c>
      <c r="H72" s="12">
        <v>1.5</v>
      </c>
      <c r="I72" s="12">
        <v>1</v>
      </c>
      <c r="J72" s="12">
        <v>0</v>
      </c>
      <c r="K72" s="12" t="s">
        <v>3</v>
      </c>
      <c r="L72" s="12" t="s">
        <v>4</v>
      </c>
      <c r="M72" s="13" t="s">
        <v>5</v>
      </c>
      <c r="N72" s="171"/>
      <c r="O72" s="713"/>
      <c r="P72" s="172">
        <v>4</v>
      </c>
      <c r="Q72" s="172">
        <v>3.5</v>
      </c>
      <c r="R72" s="172">
        <v>3</v>
      </c>
      <c r="S72" s="172">
        <v>2.5</v>
      </c>
      <c r="T72" s="172">
        <v>2</v>
      </c>
      <c r="U72" s="172">
        <v>1.5</v>
      </c>
      <c r="V72" s="172">
        <v>1</v>
      </c>
      <c r="W72" s="172">
        <v>0</v>
      </c>
      <c r="X72" s="172" t="s">
        <v>3</v>
      </c>
      <c r="Y72" s="172" t="s">
        <v>4</v>
      </c>
      <c r="Z72" s="172" t="s">
        <v>5</v>
      </c>
      <c r="AA72" s="1"/>
    </row>
    <row r="73" spans="1:27" ht="24" x14ac:dyDescent="0.2">
      <c r="A73" s="9"/>
      <c r="B73" s="14" t="s">
        <v>60</v>
      </c>
      <c r="C73" s="15">
        <v>12</v>
      </c>
      <c r="D73" s="15">
        <v>8</v>
      </c>
      <c r="E73" s="15">
        <v>6</v>
      </c>
      <c r="F73" s="15">
        <v>14</v>
      </c>
      <c r="G73" s="15">
        <v>10</v>
      </c>
      <c r="H73" s="15">
        <v>11</v>
      </c>
      <c r="I73" s="15">
        <v>9</v>
      </c>
      <c r="J73" s="15"/>
      <c r="K73" s="15"/>
      <c r="L73" s="15"/>
      <c r="M73" s="15">
        <f t="shared" ref="M73:M84" si="10">SUM(C73:L73)</f>
        <v>70</v>
      </c>
      <c r="N73" s="171"/>
      <c r="O73" s="52" t="s">
        <v>61</v>
      </c>
      <c r="P73" s="53">
        <v>18</v>
      </c>
      <c r="Q73" s="53">
        <v>3</v>
      </c>
      <c r="R73" s="53">
        <v>8</v>
      </c>
      <c r="S73" s="53">
        <v>6</v>
      </c>
      <c r="T73" s="53">
        <v>10</v>
      </c>
      <c r="U73" s="53">
        <v>12</v>
      </c>
      <c r="V73" s="53">
        <v>12</v>
      </c>
      <c r="W73" s="53">
        <v>1</v>
      </c>
      <c r="X73" s="225"/>
      <c r="Y73" s="172"/>
      <c r="Z73" s="172">
        <f t="shared" ref="Z73:Z83" si="11">SUM(P73:Y73)</f>
        <v>70</v>
      </c>
      <c r="AA73" s="1"/>
    </row>
    <row r="74" spans="1:27" ht="24" x14ac:dyDescent="0.45">
      <c r="A74" s="9"/>
      <c r="B74" s="14" t="s">
        <v>62</v>
      </c>
      <c r="C74" s="15">
        <v>25</v>
      </c>
      <c r="D74" s="15">
        <v>10</v>
      </c>
      <c r="E74" s="15">
        <v>7</v>
      </c>
      <c r="F74" s="15">
        <v>6</v>
      </c>
      <c r="G74" s="15">
        <v>5</v>
      </c>
      <c r="H74" s="15">
        <v>1</v>
      </c>
      <c r="I74" s="15">
        <v>2</v>
      </c>
      <c r="J74" s="15"/>
      <c r="K74" s="172"/>
      <c r="L74" s="172"/>
      <c r="M74" s="172">
        <f t="shared" si="10"/>
        <v>56</v>
      </c>
      <c r="N74" s="171"/>
      <c r="O74" s="53" t="s">
        <v>64</v>
      </c>
      <c r="P74" s="59">
        <v>5</v>
      </c>
      <c r="Q74" s="59">
        <v>9</v>
      </c>
      <c r="R74" s="59">
        <v>5</v>
      </c>
      <c r="S74" s="59">
        <v>6</v>
      </c>
      <c r="T74" s="59">
        <v>3</v>
      </c>
      <c r="U74" s="59">
        <v>20</v>
      </c>
      <c r="V74" s="59">
        <v>7</v>
      </c>
      <c r="W74" s="59">
        <v>1</v>
      </c>
      <c r="X74" s="56"/>
      <c r="Y74" s="172"/>
      <c r="Z74" s="172">
        <f t="shared" si="11"/>
        <v>56</v>
      </c>
      <c r="AA74" s="1"/>
    </row>
    <row r="75" spans="1:27" ht="24" x14ac:dyDescent="0.45">
      <c r="A75" s="9"/>
      <c r="B75" s="14" t="s">
        <v>66</v>
      </c>
      <c r="C75" s="15">
        <v>1</v>
      </c>
      <c r="D75" s="15"/>
      <c r="E75" s="15">
        <v>1</v>
      </c>
      <c r="F75" s="15">
        <v>2</v>
      </c>
      <c r="G75" s="15">
        <v>3</v>
      </c>
      <c r="H75" s="15">
        <v>7</v>
      </c>
      <c r="I75" s="15"/>
      <c r="J75" s="15">
        <v>3</v>
      </c>
      <c r="K75" s="15"/>
      <c r="L75" s="15"/>
      <c r="M75" s="172">
        <f t="shared" si="10"/>
        <v>17</v>
      </c>
      <c r="N75" s="171"/>
      <c r="O75" s="53" t="s">
        <v>338</v>
      </c>
      <c r="P75" s="59"/>
      <c r="Q75" s="59">
        <v>1</v>
      </c>
      <c r="R75" s="59">
        <v>1</v>
      </c>
      <c r="S75" s="59">
        <v>4</v>
      </c>
      <c r="T75" s="59">
        <v>3</v>
      </c>
      <c r="U75" s="59">
        <v>8</v>
      </c>
      <c r="V75" s="59"/>
      <c r="W75" s="59"/>
      <c r="X75" s="51"/>
      <c r="Y75" s="172"/>
      <c r="Z75" s="172">
        <f t="shared" si="11"/>
        <v>17</v>
      </c>
      <c r="AA75" s="1"/>
    </row>
    <row r="76" spans="1:27" ht="24" x14ac:dyDescent="0.45">
      <c r="A76" s="9"/>
      <c r="B76" s="14" t="s">
        <v>65</v>
      </c>
      <c r="C76" s="15">
        <v>15</v>
      </c>
      <c r="D76" s="15">
        <v>15</v>
      </c>
      <c r="E76" s="15">
        <v>8</v>
      </c>
      <c r="F76" s="15">
        <v>6</v>
      </c>
      <c r="G76" s="15">
        <v>10</v>
      </c>
      <c r="H76" s="15">
        <v>2</v>
      </c>
      <c r="I76" s="15">
        <v>9</v>
      </c>
      <c r="J76" s="15">
        <v>11</v>
      </c>
      <c r="K76" s="15"/>
      <c r="L76" s="15"/>
      <c r="M76" s="172">
        <f t="shared" si="10"/>
        <v>76</v>
      </c>
      <c r="N76" s="171"/>
      <c r="O76" s="53" t="s">
        <v>67</v>
      </c>
      <c r="P76" s="59">
        <v>3</v>
      </c>
      <c r="Q76" s="59">
        <v>8</v>
      </c>
      <c r="R76" s="59">
        <v>9</v>
      </c>
      <c r="S76" s="59">
        <v>22</v>
      </c>
      <c r="T76" s="59">
        <v>7</v>
      </c>
      <c r="U76" s="59">
        <v>9</v>
      </c>
      <c r="V76" s="59">
        <v>15</v>
      </c>
      <c r="W76" s="59">
        <v>0</v>
      </c>
      <c r="X76" s="225"/>
      <c r="Y76" s="172"/>
      <c r="Z76" s="172">
        <f t="shared" si="11"/>
        <v>73</v>
      </c>
      <c r="AA76" s="1"/>
    </row>
    <row r="77" spans="1:27" ht="24" x14ac:dyDescent="0.45">
      <c r="A77" s="9"/>
      <c r="B77" s="14" t="s">
        <v>317</v>
      </c>
      <c r="C77" s="15">
        <v>4</v>
      </c>
      <c r="D77" s="15"/>
      <c r="E77" s="15"/>
      <c r="F77" s="15">
        <v>3</v>
      </c>
      <c r="G77" s="15">
        <v>1</v>
      </c>
      <c r="H77" s="15">
        <v>4</v>
      </c>
      <c r="I77" s="15"/>
      <c r="J77" s="15">
        <v>1</v>
      </c>
      <c r="K77" s="15"/>
      <c r="L77" s="15"/>
      <c r="M77" s="172">
        <f t="shared" si="10"/>
        <v>13</v>
      </c>
      <c r="N77" s="171"/>
      <c r="O77" s="53" t="s">
        <v>335</v>
      </c>
      <c r="P77" s="59">
        <v>3</v>
      </c>
      <c r="Q77" s="59"/>
      <c r="R77" s="59">
        <v>8</v>
      </c>
      <c r="S77" s="59">
        <v>1</v>
      </c>
      <c r="T77" s="59"/>
      <c r="U77" s="59"/>
      <c r="V77" s="59"/>
      <c r="W77" s="59"/>
      <c r="X77" s="225"/>
      <c r="Y77" s="172"/>
      <c r="Z77" s="172">
        <f t="shared" si="11"/>
        <v>12</v>
      </c>
      <c r="AA77" s="1"/>
    </row>
    <row r="78" spans="1:27" ht="24" x14ac:dyDescent="0.45">
      <c r="A78" s="9"/>
      <c r="B78" s="14" t="s">
        <v>68</v>
      </c>
      <c r="C78" s="15">
        <v>2</v>
      </c>
      <c r="D78" s="15">
        <v>2</v>
      </c>
      <c r="E78" s="15">
        <v>17</v>
      </c>
      <c r="F78" s="15">
        <v>9</v>
      </c>
      <c r="G78" s="15">
        <v>12</v>
      </c>
      <c r="H78" s="15">
        <v>5</v>
      </c>
      <c r="I78" s="15">
        <v>11</v>
      </c>
      <c r="J78" s="15"/>
      <c r="K78" s="15"/>
      <c r="L78" s="15"/>
      <c r="M78" s="172">
        <f t="shared" si="10"/>
        <v>58</v>
      </c>
      <c r="N78" s="171"/>
      <c r="O78" s="53" t="s">
        <v>70</v>
      </c>
      <c r="P78" s="53">
        <v>6</v>
      </c>
      <c r="Q78" s="57">
        <v>6</v>
      </c>
      <c r="R78" s="57">
        <v>7</v>
      </c>
      <c r="S78" s="59">
        <v>6</v>
      </c>
      <c r="T78" s="59">
        <v>15</v>
      </c>
      <c r="U78" s="59">
        <v>4</v>
      </c>
      <c r="V78" s="59">
        <v>7</v>
      </c>
      <c r="W78" s="59">
        <v>4</v>
      </c>
      <c r="X78" s="225"/>
      <c r="Y78" s="172"/>
      <c r="Z78" s="172">
        <f t="shared" si="11"/>
        <v>55</v>
      </c>
      <c r="AA78" s="1"/>
    </row>
    <row r="79" spans="1:27" ht="24" x14ac:dyDescent="0.45">
      <c r="A79" s="9"/>
      <c r="B79" s="14" t="s">
        <v>69</v>
      </c>
      <c r="C79" s="15">
        <v>3</v>
      </c>
      <c r="D79" s="15">
        <v>4</v>
      </c>
      <c r="E79" s="15">
        <v>10</v>
      </c>
      <c r="F79" s="15">
        <v>6</v>
      </c>
      <c r="G79" s="15">
        <v>6</v>
      </c>
      <c r="H79" s="15">
        <v>4</v>
      </c>
      <c r="I79" s="15">
        <v>2</v>
      </c>
      <c r="J79" s="15"/>
      <c r="K79" s="15"/>
      <c r="L79" s="15"/>
      <c r="M79" s="172">
        <f t="shared" si="10"/>
        <v>35</v>
      </c>
      <c r="N79" s="171"/>
      <c r="O79" s="53" t="s">
        <v>337</v>
      </c>
      <c r="P79" s="59">
        <v>2</v>
      </c>
      <c r="Q79" s="59">
        <v>4</v>
      </c>
      <c r="R79" s="59">
        <v>8</v>
      </c>
      <c r="S79" s="59">
        <v>7</v>
      </c>
      <c r="T79" s="59">
        <v>3</v>
      </c>
      <c r="U79" s="59">
        <v>7</v>
      </c>
      <c r="V79" s="59">
        <v>2</v>
      </c>
      <c r="W79" s="59"/>
      <c r="X79" s="225"/>
      <c r="Y79" s="172"/>
      <c r="Z79" s="172">
        <f t="shared" si="11"/>
        <v>33</v>
      </c>
      <c r="AA79" s="1"/>
    </row>
    <row r="80" spans="1:27" ht="24" x14ac:dyDescent="0.55000000000000004">
      <c r="A80" s="9"/>
      <c r="B80" s="14" t="s">
        <v>71</v>
      </c>
      <c r="C80" s="180">
        <v>1</v>
      </c>
      <c r="D80" s="180">
        <v>2</v>
      </c>
      <c r="E80" s="180"/>
      <c r="F80" s="180">
        <v>4</v>
      </c>
      <c r="G80" s="180">
        <v>15</v>
      </c>
      <c r="H80" s="180">
        <v>16</v>
      </c>
      <c r="I80" s="180">
        <v>4</v>
      </c>
      <c r="J80" s="180">
        <v>4</v>
      </c>
      <c r="K80" s="53"/>
      <c r="L80" s="15"/>
      <c r="M80" s="172">
        <f t="shared" si="10"/>
        <v>46</v>
      </c>
      <c r="N80" s="171"/>
      <c r="O80" s="53" t="s">
        <v>74</v>
      </c>
      <c r="P80" s="59">
        <v>4</v>
      </c>
      <c r="Q80" s="59">
        <v>4</v>
      </c>
      <c r="R80" s="59">
        <v>13</v>
      </c>
      <c r="S80" s="59">
        <v>8</v>
      </c>
      <c r="T80" s="59">
        <v>15</v>
      </c>
      <c r="U80" s="59"/>
      <c r="V80" s="90"/>
      <c r="W80" s="90"/>
      <c r="X80" s="225"/>
      <c r="Y80" s="172"/>
      <c r="Z80" s="172">
        <f t="shared" si="11"/>
        <v>44</v>
      </c>
      <c r="AA80" s="1"/>
    </row>
    <row r="81" spans="1:27" ht="24" x14ac:dyDescent="0.55000000000000004">
      <c r="A81" s="9"/>
      <c r="B81" s="14" t="s">
        <v>73</v>
      </c>
      <c r="C81" s="180">
        <v>15</v>
      </c>
      <c r="D81" s="180">
        <v>6</v>
      </c>
      <c r="E81" s="180">
        <v>1</v>
      </c>
      <c r="F81" s="180">
        <v>2</v>
      </c>
      <c r="G81" s="180">
        <v>1</v>
      </c>
      <c r="H81" s="180"/>
      <c r="I81" s="180"/>
      <c r="J81" s="180"/>
      <c r="K81" s="53"/>
      <c r="L81" s="172"/>
      <c r="M81" s="172">
        <f t="shared" si="10"/>
        <v>25</v>
      </c>
      <c r="N81" s="171"/>
      <c r="O81" s="53" t="s">
        <v>76</v>
      </c>
      <c r="P81" s="59">
        <v>8</v>
      </c>
      <c r="Q81" s="59">
        <v>5</v>
      </c>
      <c r="R81" s="59">
        <v>11</v>
      </c>
      <c r="S81" s="59">
        <v>1</v>
      </c>
      <c r="T81" s="59"/>
      <c r="U81" s="59"/>
      <c r="V81" s="90"/>
      <c r="W81" s="90"/>
      <c r="X81" s="225"/>
      <c r="Y81" s="172"/>
      <c r="Z81" s="172">
        <f t="shared" si="11"/>
        <v>25</v>
      </c>
      <c r="AA81" s="1"/>
    </row>
    <row r="82" spans="1:27" s="1" customFormat="1" ht="24" x14ac:dyDescent="0.45">
      <c r="A82" s="9"/>
      <c r="B82" s="14"/>
      <c r="C82" s="222"/>
      <c r="D82" s="222"/>
      <c r="E82" s="222"/>
      <c r="F82" s="222"/>
      <c r="G82" s="222"/>
      <c r="H82" s="222"/>
      <c r="I82" s="222"/>
      <c r="J82" s="222"/>
      <c r="K82" s="53"/>
      <c r="L82" s="222"/>
      <c r="M82" s="222"/>
      <c r="N82" s="221"/>
      <c r="O82" s="53" t="s">
        <v>77</v>
      </c>
      <c r="P82" s="59">
        <v>4</v>
      </c>
      <c r="Q82" s="59">
        <v>8</v>
      </c>
      <c r="R82" s="59">
        <v>8</v>
      </c>
      <c r="S82" s="59">
        <v>3</v>
      </c>
      <c r="T82" s="59">
        <v>2</v>
      </c>
      <c r="U82" s="59"/>
      <c r="V82" s="59">
        <v>1</v>
      </c>
      <c r="W82" s="59"/>
      <c r="X82" s="225"/>
      <c r="Y82" s="222"/>
      <c r="Z82" s="222">
        <f>SUM(P82:Y82)</f>
        <v>26</v>
      </c>
    </row>
    <row r="83" spans="1:27" ht="24" x14ac:dyDescent="0.45">
      <c r="A83" s="9"/>
      <c r="B83" s="188" t="s">
        <v>75</v>
      </c>
      <c r="C83" s="180">
        <v>2</v>
      </c>
      <c r="D83" s="180">
        <v>3</v>
      </c>
      <c r="E83" s="180">
        <v>3</v>
      </c>
      <c r="F83" s="180">
        <v>8</v>
      </c>
      <c r="G83" s="180">
        <v>9</v>
      </c>
      <c r="H83" s="180"/>
      <c r="I83" s="180"/>
      <c r="J83" s="180">
        <v>1</v>
      </c>
      <c r="K83" s="172"/>
      <c r="L83" s="172"/>
      <c r="M83" s="172">
        <f t="shared" si="10"/>
        <v>26</v>
      </c>
      <c r="N83" s="171"/>
      <c r="O83" s="53" t="s">
        <v>336</v>
      </c>
      <c r="P83" s="234">
        <v>8</v>
      </c>
      <c r="Q83" s="234">
        <v>4</v>
      </c>
      <c r="R83" s="234">
        <v>3</v>
      </c>
      <c r="S83" s="234">
        <v>1</v>
      </c>
      <c r="T83" s="234"/>
      <c r="U83" s="234"/>
      <c r="V83" s="234"/>
      <c r="W83" s="234"/>
      <c r="X83" s="225"/>
      <c r="Y83" s="172"/>
      <c r="Z83" s="172">
        <f t="shared" si="11"/>
        <v>16</v>
      </c>
      <c r="AA83" s="1"/>
    </row>
    <row r="84" spans="1:27" ht="24" x14ac:dyDescent="0.2">
      <c r="A84" s="9"/>
      <c r="B84" s="188" t="s">
        <v>318</v>
      </c>
      <c r="C84" s="15">
        <v>3</v>
      </c>
      <c r="D84" s="15">
        <v>1</v>
      </c>
      <c r="E84" s="15">
        <v>3</v>
      </c>
      <c r="F84" s="15">
        <v>4</v>
      </c>
      <c r="G84" s="15">
        <v>4</v>
      </c>
      <c r="H84" s="15">
        <v>3</v>
      </c>
      <c r="I84" s="15"/>
      <c r="J84" s="15">
        <v>1</v>
      </c>
      <c r="K84" s="172"/>
      <c r="L84" s="172"/>
      <c r="M84" s="172">
        <f t="shared" si="10"/>
        <v>19</v>
      </c>
      <c r="N84" s="171"/>
      <c r="O84" s="2" t="s">
        <v>5</v>
      </c>
      <c r="P84" s="225">
        <f t="shared" ref="P84:W84" si="12">SUM(P73:P83)</f>
        <v>61</v>
      </c>
      <c r="Q84" s="225">
        <f t="shared" si="12"/>
        <v>52</v>
      </c>
      <c r="R84" s="225">
        <f t="shared" si="12"/>
        <v>81</v>
      </c>
      <c r="S84" s="225">
        <f t="shared" si="12"/>
        <v>65</v>
      </c>
      <c r="T84" s="225">
        <f t="shared" si="12"/>
        <v>58</v>
      </c>
      <c r="U84" s="225">
        <f t="shared" si="12"/>
        <v>60</v>
      </c>
      <c r="V84" s="225">
        <f t="shared" si="12"/>
        <v>44</v>
      </c>
      <c r="W84" s="225">
        <f t="shared" si="12"/>
        <v>6</v>
      </c>
      <c r="X84" s="225"/>
      <c r="Y84" s="172"/>
      <c r="Z84" s="172">
        <f>SUM(Z73:Z83)</f>
        <v>427</v>
      </c>
      <c r="AA84" s="1"/>
    </row>
    <row r="85" spans="1:27" ht="24" x14ac:dyDescent="0.2">
      <c r="A85" s="9"/>
      <c r="B85" s="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1"/>
      <c r="O85" s="225"/>
      <c r="P85" s="17">
        <f>P84*P72</f>
        <v>244</v>
      </c>
      <c r="Q85" s="17">
        <f t="shared" ref="Q85:W85" si="13">Q84*Q72</f>
        <v>182</v>
      </c>
      <c r="R85" s="17">
        <f t="shared" si="13"/>
        <v>243</v>
      </c>
      <c r="S85" s="17">
        <f t="shared" si="13"/>
        <v>162.5</v>
      </c>
      <c r="T85" s="17">
        <f t="shared" si="13"/>
        <v>116</v>
      </c>
      <c r="U85" s="17">
        <f t="shared" si="13"/>
        <v>90</v>
      </c>
      <c r="V85" s="17">
        <f t="shared" si="13"/>
        <v>44</v>
      </c>
      <c r="W85" s="17">
        <f t="shared" si="13"/>
        <v>0</v>
      </c>
      <c r="X85" s="17"/>
      <c r="Y85" s="17"/>
      <c r="Z85" s="24">
        <f>SUM(P85:Y85)</f>
        <v>1081.5</v>
      </c>
      <c r="AA85" s="1"/>
    </row>
    <row r="86" spans="1:27" ht="24" x14ac:dyDescent="0.2">
      <c r="A86" s="9"/>
      <c r="B86" s="2" t="s">
        <v>5</v>
      </c>
      <c r="C86" s="172">
        <f t="shared" ref="C86:L86" si="14">SUM(C73:C85)</f>
        <v>83</v>
      </c>
      <c r="D86" s="172">
        <f t="shared" si="14"/>
        <v>51</v>
      </c>
      <c r="E86" s="172">
        <f t="shared" si="14"/>
        <v>56</v>
      </c>
      <c r="F86" s="172">
        <f t="shared" si="14"/>
        <v>64</v>
      </c>
      <c r="G86" s="172">
        <f t="shared" si="14"/>
        <v>76</v>
      </c>
      <c r="H86" s="172">
        <f t="shared" si="14"/>
        <v>53</v>
      </c>
      <c r="I86" s="172">
        <f t="shared" si="14"/>
        <v>37</v>
      </c>
      <c r="J86" s="172">
        <f t="shared" si="14"/>
        <v>21</v>
      </c>
      <c r="K86" s="172">
        <f t="shared" si="14"/>
        <v>0</v>
      </c>
      <c r="L86" s="172">
        <f t="shared" si="14"/>
        <v>0</v>
      </c>
      <c r="M86" s="172">
        <f>SUM(C86:L86)</f>
        <v>441</v>
      </c>
      <c r="N86" s="171"/>
      <c r="O86" s="225" t="s">
        <v>27</v>
      </c>
      <c r="P86" s="226">
        <f>Z85/Z84</f>
        <v>2.5327868852459017</v>
      </c>
      <c r="Q86" s="226"/>
      <c r="R86" s="226"/>
      <c r="S86" s="226"/>
      <c r="T86" s="226"/>
      <c r="U86" s="226"/>
      <c r="V86" s="226"/>
      <c r="W86" s="226"/>
      <c r="X86" s="226"/>
      <c r="Y86" s="173"/>
      <c r="Z86" s="17"/>
      <c r="AA86" s="1"/>
    </row>
    <row r="87" spans="1:27" ht="24" x14ac:dyDescent="0.2">
      <c r="A87" s="9"/>
      <c r="B87" s="2"/>
      <c r="C87" s="18">
        <f t="shared" ref="C87:J87" si="15">C86*C72</f>
        <v>332</v>
      </c>
      <c r="D87" s="18">
        <f t="shared" si="15"/>
        <v>178.5</v>
      </c>
      <c r="E87" s="18">
        <f t="shared" si="15"/>
        <v>168</v>
      </c>
      <c r="F87" s="18">
        <f t="shared" si="15"/>
        <v>160</v>
      </c>
      <c r="G87" s="18">
        <f t="shared" si="15"/>
        <v>152</v>
      </c>
      <c r="H87" s="18">
        <f t="shared" si="15"/>
        <v>79.5</v>
      </c>
      <c r="I87" s="18">
        <f t="shared" si="15"/>
        <v>37</v>
      </c>
      <c r="J87" s="18">
        <f t="shared" si="15"/>
        <v>0</v>
      </c>
      <c r="K87" s="18"/>
      <c r="L87" s="18"/>
      <c r="M87" s="20">
        <f>SUM(C87:L87)</f>
        <v>1107</v>
      </c>
      <c r="N87" s="171"/>
      <c r="O87" s="17" t="s">
        <v>28</v>
      </c>
      <c r="P87" s="173">
        <f>(P84*100)/Z84</f>
        <v>14.285714285714286</v>
      </c>
      <c r="Q87" s="173">
        <f>(Q84*100)/Z84</f>
        <v>12.177985948477751</v>
      </c>
      <c r="R87" s="173">
        <f>(R84*100)/Z84</f>
        <v>18.969555035128806</v>
      </c>
      <c r="S87" s="173">
        <f>(S84*100)/Z84</f>
        <v>15.22248243559719</v>
      </c>
      <c r="T87" s="173">
        <f>(T84*100)/Z84</f>
        <v>13.583138173302109</v>
      </c>
      <c r="U87" s="173">
        <f>(U84*100)/Z84</f>
        <v>14.051522248243559</v>
      </c>
      <c r="V87" s="173">
        <f>(V84*100)/Z84</f>
        <v>10.304449648711945</v>
      </c>
      <c r="W87" s="173">
        <f>(W84*100)/Z84</f>
        <v>1.405152224824356</v>
      </c>
      <c r="X87" s="173"/>
      <c r="Y87" s="173"/>
      <c r="Z87" s="17">
        <f>SUM(P87:Y87)</f>
        <v>100.00000000000001</v>
      </c>
      <c r="AA87" s="1"/>
    </row>
    <row r="88" spans="1:27" ht="24" x14ac:dyDescent="0.2">
      <c r="A88" s="9"/>
      <c r="B88" s="2" t="s">
        <v>26</v>
      </c>
      <c r="C88" s="719">
        <f>M87/M86</f>
        <v>2.510204081632653</v>
      </c>
      <c r="D88" s="720"/>
      <c r="E88" s="720"/>
      <c r="F88" s="720"/>
      <c r="G88" s="720"/>
      <c r="H88" s="720"/>
      <c r="I88" s="720"/>
      <c r="J88" s="720"/>
      <c r="K88" s="720"/>
      <c r="L88" s="720"/>
      <c r="M88" s="721"/>
      <c r="N88" s="175"/>
      <c r="O88" s="171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"/>
    </row>
    <row r="89" spans="1:27" ht="24" x14ac:dyDescent="0.2">
      <c r="A89" s="9"/>
      <c r="B89" s="2" t="s">
        <v>28</v>
      </c>
      <c r="C89" s="173">
        <f>(C86*100)/M86</f>
        <v>18.820861678004537</v>
      </c>
      <c r="D89" s="173">
        <f>(D86*100)/M86</f>
        <v>11.564625850340136</v>
      </c>
      <c r="E89" s="173">
        <f>(E86*100)/M86</f>
        <v>12.698412698412698</v>
      </c>
      <c r="F89" s="173">
        <f>(F86*100)/M86</f>
        <v>14.512471655328799</v>
      </c>
      <c r="G89" s="173">
        <f>(G86*100)/M86</f>
        <v>17.233560090702948</v>
      </c>
      <c r="H89" s="173">
        <f>(H86*100)/M86</f>
        <v>12.01814058956916</v>
      </c>
      <c r="I89" s="173">
        <f>(I86*100)/M86</f>
        <v>8.3900226757369616</v>
      </c>
      <c r="J89" s="173">
        <f>(J86*100)/M86</f>
        <v>4.7619047619047619</v>
      </c>
      <c r="K89" s="173">
        <f>(K86*100)/M86</f>
        <v>0</v>
      </c>
      <c r="L89" s="173">
        <f>(L86*100)/M86</f>
        <v>0</v>
      </c>
      <c r="M89" s="173">
        <f>SUM(C89:L89)</f>
        <v>100</v>
      </c>
      <c r="N89" s="175"/>
      <c r="O89" s="175"/>
      <c r="P89" s="11"/>
      <c r="Q89" s="11"/>
      <c r="R89" s="11"/>
      <c r="S89" s="5"/>
      <c r="T89" s="5"/>
      <c r="U89" s="5"/>
      <c r="V89" s="5"/>
      <c r="W89" s="5"/>
      <c r="X89" s="5"/>
      <c r="Y89" s="5"/>
      <c r="Z89" s="5"/>
      <c r="AA89" s="1"/>
    </row>
    <row r="90" spans="1:27" ht="24" x14ac:dyDescent="0.2">
      <c r="A90" s="9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25" t="s">
        <v>30</v>
      </c>
      <c r="P90" s="25"/>
      <c r="Q90" s="25"/>
      <c r="R90" s="25"/>
      <c r="S90" s="5"/>
      <c r="T90" s="4"/>
      <c r="U90" s="4">
        <f>P87+Q87+R87</f>
        <v>45.433255269320846</v>
      </c>
      <c r="V90" s="5"/>
      <c r="W90" s="5"/>
      <c r="X90" s="5"/>
      <c r="Y90" s="5"/>
      <c r="Z90" s="5"/>
      <c r="AA90" s="1"/>
    </row>
    <row r="91" spans="1:27" ht="24" x14ac:dyDescent="0.2">
      <c r="A91" s="9"/>
      <c r="B91" s="4" t="s">
        <v>78</v>
      </c>
      <c r="C91" s="5"/>
      <c r="D91" s="5"/>
      <c r="E91" s="5"/>
      <c r="F91" s="5"/>
      <c r="G91" s="5"/>
      <c r="H91" s="4">
        <f>C89+D89+E89</f>
        <v>43.083900226757372</v>
      </c>
      <c r="I91" s="4"/>
      <c r="J91" s="5"/>
      <c r="K91" s="5"/>
      <c r="L91" s="5"/>
      <c r="M91" s="5"/>
      <c r="N91" s="5"/>
      <c r="O91" s="5" t="s">
        <v>333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"/>
    </row>
    <row r="92" spans="1:27" ht="24" x14ac:dyDescent="0.2">
      <c r="A92" s="9"/>
      <c r="B92" s="177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"/>
    </row>
    <row r="93" spans="1:27" ht="24" x14ac:dyDescent="0.2">
      <c r="A93" s="9"/>
      <c r="B93" s="6" t="s">
        <v>230</v>
      </c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"/>
    </row>
    <row r="94" spans="1:27" ht="24" x14ac:dyDescent="0.2">
      <c r="A94" s="9"/>
      <c r="B94" s="6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"/>
    </row>
    <row r="95" spans="1:27" ht="24" x14ac:dyDescent="0.2">
      <c r="A95" s="9"/>
      <c r="B95" s="6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"/>
    </row>
    <row r="96" spans="1:27" ht="24" x14ac:dyDescent="0.2">
      <c r="A96" s="9"/>
      <c r="B96" s="6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1"/>
    </row>
    <row r="97" spans="1:27" ht="24" x14ac:dyDescent="0.2">
      <c r="A97" s="9"/>
      <c r="B97" s="6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"/>
    </row>
    <row r="98" spans="1:27" ht="24" x14ac:dyDescent="0.2">
      <c r="A98" s="9"/>
      <c r="B98" s="6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1"/>
    </row>
    <row r="99" spans="1:27" ht="24" x14ac:dyDescent="0.2">
      <c r="A99" s="9"/>
      <c r="B99" s="730" t="s">
        <v>213</v>
      </c>
      <c r="C99" s="730"/>
      <c r="D99" s="730"/>
      <c r="E99" s="730"/>
      <c r="F99" s="730"/>
      <c r="G99" s="730"/>
      <c r="H99" s="730"/>
      <c r="I99" s="730"/>
      <c r="J99" s="730"/>
      <c r="K99" s="730"/>
      <c r="L99" s="730"/>
      <c r="M99" s="730"/>
      <c r="N99" s="170"/>
      <c r="O99" s="706" t="s">
        <v>213</v>
      </c>
      <c r="P99" s="706"/>
      <c r="Q99" s="706"/>
      <c r="R99" s="706"/>
      <c r="S99" s="706"/>
      <c r="T99" s="706"/>
      <c r="U99" s="706"/>
      <c r="V99" s="706"/>
      <c r="W99" s="706"/>
      <c r="X99" s="706"/>
      <c r="Y99" s="706"/>
      <c r="Z99" s="706"/>
      <c r="AA99" s="1"/>
    </row>
    <row r="100" spans="1:27" ht="24" x14ac:dyDescent="0.2">
      <c r="A100" s="9"/>
      <c r="B100" s="742" t="s">
        <v>309</v>
      </c>
      <c r="C100" s="742"/>
      <c r="D100" s="742"/>
      <c r="E100" s="742"/>
      <c r="F100" s="742"/>
      <c r="G100" s="742"/>
      <c r="H100" s="742"/>
      <c r="I100" s="742"/>
      <c r="J100" s="742"/>
      <c r="K100" s="742"/>
      <c r="L100" s="742"/>
      <c r="M100" s="742"/>
      <c r="N100" s="171"/>
      <c r="O100" s="743" t="s">
        <v>310</v>
      </c>
      <c r="P100" s="743"/>
      <c r="Q100" s="743"/>
      <c r="R100" s="743"/>
      <c r="S100" s="743"/>
      <c r="T100" s="743"/>
      <c r="U100" s="743"/>
      <c r="V100" s="743"/>
      <c r="W100" s="743"/>
      <c r="X100" s="743"/>
      <c r="Y100" s="743"/>
      <c r="Z100" s="743"/>
      <c r="AA100" s="1"/>
    </row>
    <row r="101" spans="1:27" ht="24.75" thickBot="1" x14ac:dyDescent="0.25">
      <c r="A101" s="9"/>
      <c r="B101" s="712"/>
      <c r="C101" s="712"/>
      <c r="D101" s="712"/>
      <c r="E101" s="712"/>
      <c r="F101" s="712"/>
      <c r="G101" s="712"/>
      <c r="H101" s="712"/>
      <c r="I101" s="712"/>
      <c r="J101" s="712"/>
      <c r="K101" s="712"/>
      <c r="L101" s="712"/>
      <c r="M101" s="712"/>
      <c r="N101" s="171"/>
      <c r="O101" s="172" t="s">
        <v>1</v>
      </c>
      <c r="P101" s="744" t="s">
        <v>2</v>
      </c>
      <c r="Q101" s="745"/>
      <c r="R101" s="745"/>
      <c r="S101" s="745"/>
      <c r="T101" s="745"/>
      <c r="U101" s="745"/>
      <c r="V101" s="745"/>
      <c r="W101" s="745"/>
      <c r="X101" s="745"/>
      <c r="Y101" s="745"/>
      <c r="Z101" s="746"/>
      <c r="AA101" s="1"/>
    </row>
    <row r="102" spans="1:27" ht="24" x14ac:dyDescent="0.2">
      <c r="A102" s="9"/>
      <c r="B102" s="707" t="s">
        <v>1</v>
      </c>
      <c r="C102" s="709" t="s">
        <v>2</v>
      </c>
      <c r="D102" s="710"/>
      <c r="E102" s="710"/>
      <c r="F102" s="710"/>
      <c r="G102" s="710"/>
      <c r="H102" s="710"/>
      <c r="I102" s="710"/>
      <c r="J102" s="710"/>
      <c r="K102" s="710"/>
      <c r="L102" s="710"/>
      <c r="M102" s="10"/>
      <c r="N102" s="11"/>
      <c r="O102" s="172"/>
      <c r="P102" s="172">
        <v>4</v>
      </c>
      <c r="Q102" s="172">
        <v>3.5</v>
      </c>
      <c r="R102" s="172">
        <v>3</v>
      </c>
      <c r="S102" s="172">
        <v>2.5</v>
      </c>
      <c r="T102" s="172">
        <v>2</v>
      </c>
      <c r="U102" s="172">
        <v>1.5</v>
      </c>
      <c r="V102" s="172">
        <v>1</v>
      </c>
      <c r="W102" s="172">
        <v>0</v>
      </c>
      <c r="X102" s="172" t="s">
        <v>3</v>
      </c>
      <c r="Y102" s="172" t="s">
        <v>79</v>
      </c>
      <c r="Z102" s="172" t="s">
        <v>5</v>
      </c>
      <c r="AA102" s="1"/>
    </row>
    <row r="103" spans="1:27" ht="21" customHeight="1" thickBot="1" x14ac:dyDescent="0.6">
      <c r="A103" s="9"/>
      <c r="B103" s="708"/>
      <c r="C103" s="12">
        <v>4</v>
      </c>
      <c r="D103" s="12">
        <v>3.5</v>
      </c>
      <c r="E103" s="12">
        <v>3</v>
      </c>
      <c r="F103" s="12">
        <v>2.5</v>
      </c>
      <c r="G103" s="12">
        <v>2</v>
      </c>
      <c r="H103" s="12">
        <v>1.5</v>
      </c>
      <c r="I103" s="12">
        <v>1</v>
      </c>
      <c r="J103" s="12">
        <v>0</v>
      </c>
      <c r="K103" s="12" t="s">
        <v>3</v>
      </c>
      <c r="L103" s="12" t="s">
        <v>4</v>
      </c>
      <c r="M103" s="13" t="s">
        <v>5</v>
      </c>
      <c r="N103" s="171"/>
      <c r="O103" s="53" t="s">
        <v>80</v>
      </c>
      <c r="P103" s="53">
        <v>10</v>
      </c>
      <c r="Q103" s="53">
        <v>11</v>
      </c>
      <c r="R103" s="53">
        <v>6</v>
      </c>
      <c r="S103" s="53">
        <v>13</v>
      </c>
      <c r="T103" s="53">
        <v>10</v>
      </c>
      <c r="U103" s="53">
        <v>12</v>
      </c>
      <c r="V103" s="53">
        <v>8</v>
      </c>
      <c r="W103" s="178"/>
      <c r="X103" s="172"/>
      <c r="Y103" s="172"/>
      <c r="Z103" s="172">
        <f t="shared" ref="Z103:Z122" si="16">SUM(P103:Y103)</f>
        <v>70</v>
      </c>
      <c r="AA103" s="1"/>
    </row>
    <row r="104" spans="1:27" ht="21" customHeight="1" x14ac:dyDescent="0.2">
      <c r="A104" s="9"/>
      <c r="B104" s="14" t="s">
        <v>81</v>
      </c>
      <c r="C104" s="15">
        <v>19</v>
      </c>
      <c r="D104" s="15">
        <v>6</v>
      </c>
      <c r="E104" s="15">
        <v>6</v>
      </c>
      <c r="F104" s="15">
        <v>9</v>
      </c>
      <c r="G104" s="15">
        <v>10</v>
      </c>
      <c r="H104" s="15">
        <v>11</v>
      </c>
      <c r="I104" s="15">
        <v>9</v>
      </c>
      <c r="J104" s="73"/>
      <c r="K104" s="15"/>
      <c r="L104" s="15"/>
      <c r="M104" s="15">
        <f t="shared" ref="M104:M123" si="17">SUM(C104:L104)</f>
        <v>70</v>
      </c>
      <c r="N104" s="171"/>
      <c r="O104" s="53" t="s">
        <v>82</v>
      </c>
      <c r="P104" s="53">
        <v>2</v>
      </c>
      <c r="Q104" s="53">
        <v>6</v>
      </c>
      <c r="R104" s="53"/>
      <c r="S104" s="53">
        <v>9</v>
      </c>
      <c r="T104" s="53">
        <v>5</v>
      </c>
      <c r="U104" s="53">
        <v>7</v>
      </c>
      <c r="V104" s="53">
        <v>23</v>
      </c>
      <c r="W104" s="53">
        <v>4</v>
      </c>
      <c r="X104" s="51"/>
      <c r="Y104" s="172"/>
      <c r="Z104" s="172">
        <f t="shared" si="16"/>
        <v>56</v>
      </c>
      <c r="AA104" s="1"/>
    </row>
    <row r="105" spans="1:27" ht="20.25" customHeight="1" x14ac:dyDescent="0.55000000000000004">
      <c r="A105" s="9"/>
      <c r="B105" s="30" t="s">
        <v>84</v>
      </c>
      <c r="C105" s="15">
        <v>9</v>
      </c>
      <c r="D105" s="15">
        <v>7</v>
      </c>
      <c r="E105" s="15">
        <v>7</v>
      </c>
      <c r="F105" s="15">
        <v>7</v>
      </c>
      <c r="G105" s="15">
        <v>11</v>
      </c>
      <c r="H105" s="15">
        <v>11</v>
      </c>
      <c r="I105" s="15">
        <v>10</v>
      </c>
      <c r="J105" s="73">
        <v>8</v>
      </c>
      <c r="K105" s="15"/>
      <c r="L105" s="15"/>
      <c r="M105" s="172">
        <f t="shared" si="17"/>
        <v>70</v>
      </c>
      <c r="N105" s="171"/>
      <c r="O105" s="53" t="s">
        <v>85</v>
      </c>
      <c r="P105" s="53">
        <v>12</v>
      </c>
      <c r="Q105" s="53">
        <v>10</v>
      </c>
      <c r="R105" s="53">
        <v>11</v>
      </c>
      <c r="S105" s="53">
        <v>13</v>
      </c>
      <c r="T105" s="53">
        <v>7</v>
      </c>
      <c r="U105" s="53">
        <v>3</v>
      </c>
      <c r="V105" s="178"/>
      <c r="W105" s="178"/>
      <c r="X105" s="172"/>
      <c r="Y105" s="172"/>
      <c r="Z105" s="172">
        <f t="shared" si="16"/>
        <v>56</v>
      </c>
      <c r="AA105" s="1"/>
    </row>
    <row r="106" spans="1:27" ht="19.5" customHeight="1" x14ac:dyDescent="0.2">
      <c r="A106" s="9"/>
      <c r="B106" s="30" t="s">
        <v>253</v>
      </c>
      <c r="C106" s="180">
        <v>8</v>
      </c>
      <c r="D106" s="180">
        <v>3</v>
      </c>
      <c r="E106" s="180">
        <v>5</v>
      </c>
      <c r="F106" s="180">
        <v>5</v>
      </c>
      <c r="G106" s="180">
        <v>12</v>
      </c>
      <c r="H106" s="180">
        <v>18</v>
      </c>
      <c r="I106" s="180">
        <v>19</v>
      </c>
      <c r="J106" s="180"/>
      <c r="K106" s="15"/>
      <c r="L106" s="15"/>
      <c r="M106" s="172">
        <f t="shared" si="17"/>
        <v>70</v>
      </c>
      <c r="N106" s="171"/>
      <c r="O106" s="53" t="s">
        <v>91</v>
      </c>
      <c r="P106" s="53">
        <v>6</v>
      </c>
      <c r="Q106" s="53">
        <v>8</v>
      </c>
      <c r="R106" s="53">
        <v>12</v>
      </c>
      <c r="S106" s="53">
        <v>11</v>
      </c>
      <c r="T106" s="53">
        <v>15</v>
      </c>
      <c r="U106" s="53">
        <v>20</v>
      </c>
      <c r="V106" s="53"/>
      <c r="W106" s="53">
        <v>1</v>
      </c>
      <c r="X106" s="172"/>
      <c r="Y106" s="172"/>
      <c r="Z106" s="172">
        <f t="shared" si="16"/>
        <v>73</v>
      </c>
      <c r="AA106" s="1"/>
    </row>
    <row r="107" spans="1:27" ht="20.25" customHeight="1" x14ac:dyDescent="0.2">
      <c r="A107" s="9"/>
      <c r="B107" s="14" t="s">
        <v>83</v>
      </c>
      <c r="C107" s="15">
        <v>6</v>
      </c>
      <c r="D107" s="15">
        <v>3</v>
      </c>
      <c r="E107" s="15">
        <v>6</v>
      </c>
      <c r="F107" s="15">
        <v>9</v>
      </c>
      <c r="G107" s="15">
        <v>12</v>
      </c>
      <c r="H107" s="15">
        <v>11</v>
      </c>
      <c r="I107" s="15">
        <v>9</v>
      </c>
      <c r="J107" s="15"/>
      <c r="K107" s="15"/>
      <c r="L107" s="15"/>
      <c r="M107" s="172">
        <f t="shared" si="17"/>
        <v>56</v>
      </c>
      <c r="N107" s="171"/>
      <c r="O107" s="53" t="s">
        <v>266</v>
      </c>
      <c r="P107" s="53">
        <v>5</v>
      </c>
      <c r="Q107" s="53">
        <v>6</v>
      </c>
      <c r="R107" s="53">
        <v>10</v>
      </c>
      <c r="S107" s="53">
        <v>13</v>
      </c>
      <c r="T107" s="53">
        <v>10</v>
      </c>
      <c r="U107" s="53">
        <v>5</v>
      </c>
      <c r="V107" s="53">
        <v>10</v>
      </c>
      <c r="W107" s="53">
        <v>14</v>
      </c>
      <c r="X107" s="172"/>
      <c r="Y107" s="172"/>
      <c r="Z107" s="172">
        <f t="shared" si="16"/>
        <v>73</v>
      </c>
      <c r="AA107" s="1"/>
    </row>
    <row r="108" spans="1:27" ht="20.25" customHeight="1" x14ac:dyDescent="0.2">
      <c r="A108" s="9"/>
      <c r="B108" s="30" t="s">
        <v>102</v>
      </c>
      <c r="C108" s="180">
        <v>4</v>
      </c>
      <c r="D108" s="180">
        <v>1</v>
      </c>
      <c r="E108" s="180">
        <v>2</v>
      </c>
      <c r="F108" s="180">
        <v>4</v>
      </c>
      <c r="G108" s="180">
        <v>11</v>
      </c>
      <c r="H108" s="180">
        <v>9</v>
      </c>
      <c r="I108" s="180">
        <v>22</v>
      </c>
      <c r="J108" s="180">
        <v>3</v>
      </c>
      <c r="K108" s="15"/>
      <c r="L108" s="15"/>
      <c r="M108" s="172">
        <f t="shared" si="17"/>
        <v>56</v>
      </c>
      <c r="N108" s="171"/>
      <c r="O108" s="53" t="s">
        <v>94</v>
      </c>
      <c r="P108" s="53">
        <v>11</v>
      </c>
      <c r="Q108" s="53">
        <v>7</v>
      </c>
      <c r="R108" s="53">
        <v>14</v>
      </c>
      <c r="S108" s="53">
        <v>11</v>
      </c>
      <c r="T108" s="53">
        <v>4</v>
      </c>
      <c r="U108" s="53">
        <v>4</v>
      </c>
      <c r="V108" s="53">
        <v>4</v>
      </c>
      <c r="W108" s="53"/>
      <c r="X108" s="53"/>
      <c r="Y108" s="53"/>
      <c r="Z108" s="172">
        <f t="shared" si="16"/>
        <v>55</v>
      </c>
      <c r="AA108" s="1"/>
    </row>
    <row r="109" spans="1:27" ht="19.5" customHeight="1" x14ac:dyDescent="0.2">
      <c r="A109" s="9"/>
      <c r="B109" s="14" t="s">
        <v>86</v>
      </c>
      <c r="C109" s="15">
        <v>22</v>
      </c>
      <c r="D109" s="15">
        <v>5</v>
      </c>
      <c r="E109" s="15">
        <v>12</v>
      </c>
      <c r="F109" s="15">
        <v>10</v>
      </c>
      <c r="G109" s="15">
        <v>5</v>
      </c>
      <c r="H109" s="15">
        <v>9</v>
      </c>
      <c r="I109" s="15">
        <v>10</v>
      </c>
      <c r="J109" s="15">
        <v>2</v>
      </c>
      <c r="K109" s="15"/>
      <c r="L109" s="15"/>
      <c r="M109" s="172">
        <f t="shared" si="17"/>
        <v>75</v>
      </c>
      <c r="N109" s="171"/>
      <c r="O109" s="53" t="s">
        <v>343</v>
      </c>
      <c r="P109" s="53">
        <v>1</v>
      </c>
      <c r="Q109" s="53">
        <v>3</v>
      </c>
      <c r="R109" s="53">
        <v>2</v>
      </c>
      <c r="S109" s="53">
        <v>0</v>
      </c>
      <c r="T109" s="53">
        <v>1</v>
      </c>
      <c r="U109" s="53">
        <v>1</v>
      </c>
      <c r="V109" s="53">
        <v>1</v>
      </c>
      <c r="W109" s="53"/>
      <c r="X109" s="66"/>
      <c r="Y109" s="199"/>
      <c r="Z109" s="172">
        <f t="shared" si="16"/>
        <v>9</v>
      </c>
      <c r="AA109" s="1"/>
    </row>
    <row r="110" spans="1:27" ht="19.5" customHeight="1" x14ac:dyDescent="0.2">
      <c r="A110" s="9"/>
      <c r="B110" s="30" t="s">
        <v>319</v>
      </c>
      <c r="C110" s="180">
        <v>1</v>
      </c>
      <c r="D110" s="180">
        <v>1</v>
      </c>
      <c r="E110" s="180">
        <v>9</v>
      </c>
      <c r="F110" s="180">
        <v>8</v>
      </c>
      <c r="G110" s="180">
        <v>10</v>
      </c>
      <c r="H110" s="180">
        <v>19</v>
      </c>
      <c r="I110" s="180">
        <v>26</v>
      </c>
      <c r="J110" s="180">
        <v>2</v>
      </c>
      <c r="K110" s="15"/>
      <c r="L110" s="15"/>
      <c r="M110" s="172">
        <f t="shared" si="17"/>
        <v>76</v>
      </c>
      <c r="N110" s="171"/>
      <c r="O110" s="53" t="s">
        <v>344</v>
      </c>
      <c r="P110" s="53">
        <v>1</v>
      </c>
      <c r="Q110" s="53">
        <v>3</v>
      </c>
      <c r="R110" s="53">
        <v>2</v>
      </c>
      <c r="S110" s="53">
        <v>0</v>
      </c>
      <c r="T110" s="53">
        <v>1</v>
      </c>
      <c r="U110" s="53">
        <v>1</v>
      </c>
      <c r="V110" s="53">
        <v>1</v>
      </c>
      <c r="W110" s="53"/>
      <c r="X110" s="51"/>
      <c r="Y110" s="199"/>
      <c r="Z110" s="172">
        <f t="shared" si="16"/>
        <v>9</v>
      </c>
      <c r="AA110" s="1"/>
    </row>
    <row r="111" spans="1:27" ht="18.75" customHeight="1" x14ac:dyDescent="0.2">
      <c r="A111" s="9"/>
      <c r="B111" s="14" t="s">
        <v>88</v>
      </c>
      <c r="C111" s="15">
        <v>6</v>
      </c>
      <c r="D111" s="15">
        <v>4</v>
      </c>
      <c r="E111" s="15">
        <v>4</v>
      </c>
      <c r="F111" s="15">
        <v>8</v>
      </c>
      <c r="G111" s="15">
        <v>15</v>
      </c>
      <c r="H111" s="15">
        <v>8</v>
      </c>
      <c r="I111" s="15">
        <v>13</v>
      </c>
      <c r="J111" s="15">
        <v>1</v>
      </c>
      <c r="K111" s="180"/>
      <c r="L111" s="15"/>
      <c r="M111" s="172">
        <f t="shared" si="17"/>
        <v>59</v>
      </c>
      <c r="N111" s="171"/>
      <c r="O111" s="53" t="s">
        <v>345</v>
      </c>
      <c r="P111" s="53">
        <v>4</v>
      </c>
      <c r="Q111" s="53">
        <v>14</v>
      </c>
      <c r="R111" s="53">
        <v>1</v>
      </c>
      <c r="S111" s="53">
        <v>1</v>
      </c>
      <c r="T111" s="53">
        <v>1</v>
      </c>
      <c r="U111" s="53"/>
      <c r="V111" s="53">
        <v>1</v>
      </c>
      <c r="W111" s="53">
        <v>6</v>
      </c>
      <c r="X111" s="51"/>
      <c r="Y111" s="223"/>
      <c r="Z111" s="172">
        <f t="shared" si="16"/>
        <v>28</v>
      </c>
      <c r="AA111" s="1"/>
    </row>
    <row r="112" spans="1:27" ht="18" customHeight="1" x14ac:dyDescent="0.2">
      <c r="A112" s="9"/>
      <c r="B112" s="30" t="s">
        <v>90</v>
      </c>
      <c r="C112" s="15"/>
      <c r="D112" s="15">
        <v>2</v>
      </c>
      <c r="E112" s="15">
        <v>24</v>
      </c>
      <c r="F112" s="15">
        <v>4</v>
      </c>
      <c r="G112" s="15">
        <v>3</v>
      </c>
      <c r="H112" s="15">
        <v>5</v>
      </c>
      <c r="I112" s="15"/>
      <c r="J112" s="15"/>
      <c r="K112" s="189"/>
      <c r="L112" s="15"/>
      <c r="M112" s="172">
        <f t="shared" si="17"/>
        <v>38</v>
      </c>
      <c r="N112" s="171"/>
      <c r="O112" s="53" t="s">
        <v>93</v>
      </c>
      <c r="P112" s="53">
        <v>9</v>
      </c>
      <c r="Q112" s="53"/>
      <c r="R112" s="53"/>
      <c r="S112" s="53"/>
      <c r="T112" s="53"/>
      <c r="U112" s="53"/>
      <c r="V112" s="53"/>
      <c r="W112" s="53"/>
      <c r="X112" s="51"/>
      <c r="Y112" s="51"/>
      <c r="Z112" s="172">
        <f t="shared" si="16"/>
        <v>9</v>
      </c>
      <c r="AA112" s="1"/>
    </row>
    <row r="113" spans="1:27" ht="18.75" customHeight="1" x14ac:dyDescent="0.2">
      <c r="A113" s="9"/>
      <c r="B113" s="2" t="s">
        <v>320</v>
      </c>
      <c r="C113" s="180">
        <v>1</v>
      </c>
      <c r="D113" s="180">
        <v>3</v>
      </c>
      <c r="E113" s="180">
        <v>2</v>
      </c>
      <c r="F113" s="180"/>
      <c r="G113" s="180">
        <v>1</v>
      </c>
      <c r="H113" s="180">
        <v>1</v>
      </c>
      <c r="I113" s="180">
        <v>1</v>
      </c>
      <c r="J113" s="180"/>
      <c r="K113" s="15"/>
      <c r="L113" s="15"/>
      <c r="M113" s="172">
        <f t="shared" si="17"/>
        <v>9</v>
      </c>
      <c r="N113" s="171"/>
      <c r="O113" s="53" t="s">
        <v>99</v>
      </c>
      <c r="P113" s="53">
        <v>7</v>
      </c>
      <c r="Q113" s="53">
        <v>6</v>
      </c>
      <c r="R113" s="53">
        <v>9</v>
      </c>
      <c r="S113" s="53">
        <v>10</v>
      </c>
      <c r="T113" s="53">
        <v>6</v>
      </c>
      <c r="U113" s="53">
        <v>3</v>
      </c>
      <c r="V113" s="53">
        <v>2</v>
      </c>
      <c r="W113" s="53">
        <v>1</v>
      </c>
      <c r="X113" s="66"/>
      <c r="Y113" s="172"/>
      <c r="Z113" s="172">
        <f t="shared" si="16"/>
        <v>44</v>
      </c>
      <c r="AA113" s="1"/>
    </row>
    <row r="114" spans="1:27" ht="17.25" customHeight="1" x14ac:dyDescent="0.2">
      <c r="A114" s="9"/>
      <c r="B114" s="30" t="s">
        <v>322</v>
      </c>
      <c r="C114" s="180"/>
      <c r="D114" s="180">
        <v>1</v>
      </c>
      <c r="E114" s="180"/>
      <c r="F114" s="180">
        <v>5</v>
      </c>
      <c r="G114" s="180">
        <v>3</v>
      </c>
      <c r="H114" s="180"/>
      <c r="I114" s="180"/>
      <c r="J114" s="15"/>
      <c r="K114" s="15"/>
      <c r="L114" s="15"/>
      <c r="M114" s="172">
        <f t="shared" si="17"/>
        <v>9</v>
      </c>
      <c r="N114" s="171"/>
      <c r="O114" s="53" t="s">
        <v>340</v>
      </c>
      <c r="P114" s="53"/>
      <c r="Q114" s="53">
        <v>1</v>
      </c>
      <c r="R114" s="53"/>
      <c r="S114" s="53"/>
      <c r="T114" s="53"/>
      <c r="U114" s="53">
        <v>2</v>
      </c>
      <c r="V114" s="53">
        <v>3</v>
      </c>
      <c r="W114" s="53"/>
      <c r="X114" s="51"/>
      <c r="Y114" s="172"/>
      <c r="Z114" s="172">
        <f t="shared" si="16"/>
        <v>6</v>
      </c>
      <c r="AA114" s="1"/>
    </row>
    <row r="115" spans="1:27" ht="24" x14ac:dyDescent="0.2">
      <c r="A115" s="9"/>
      <c r="B115" s="14" t="s">
        <v>92</v>
      </c>
      <c r="C115" s="15">
        <v>1</v>
      </c>
      <c r="D115" s="15">
        <v>1</v>
      </c>
      <c r="E115" s="15">
        <v>4</v>
      </c>
      <c r="F115" s="15">
        <v>9</v>
      </c>
      <c r="G115" s="15">
        <v>11</v>
      </c>
      <c r="H115" s="15">
        <v>11</v>
      </c>
      <c r="I115" s="15">
        <v>8</v>
      </c>
      <c r="J115" s="15">
        <v>1</v>
      </c>
      <c r="K115" s="180"/>
      <c r="L115" s="172"/>
      <c r="M115" s="20">
        <f t="shared" si="17"/>
        <v>46</v>
      </c>
      <c r="N115" s="171"/>
      <c r="O115" s="53" t="s">
        <v>344</v>
      </c>
      <c r="P115" s="53"/>
      <c r="Q115" s="53"/>
      <c r="R115" s="53">
        <v>1</v>
      </c>
      <c r="S115" s="53"/>
      <c r="T115" s="53">
        <v>1</v>
      </c>
      <c r="U115" s="53"/>
      <c r="V115" s="53">
        <v>1</v>
      </c>
      <c r="W115" s="53"/>
      <c r="X115" s="53"/>
      <c r="Y115" s="172"/>
      <c r="Z115" s="172">
        <f t="shared" si="16"/>
        <v>3</v>
      </c>
      <c r="AA115" s="1"/>
    </row>
    <row r="116" spans="1:27" ht="18.75" customHeight="1" x14ac:dyDescent="0.2">
      <c r="A116" s="9"/>
      <c r="B116" s="30" t="s">
        <v>93</v>
      </c>
      <c r="C116" s="15"/>
      <c r="D116" s="15">
        <v>9</v>
      </c>
      <c r="E116" s="15">
        <v>7</v>
      </c>
      <c r="F116" s="15">
        <v>7</v>
      </c>
      <c r="G116" s="15">
        <v>1</v>
      </c>
      <c r="H116" s="15">
        <v>1</v>
      </c>
      <c r="I116" s="15">
        <v>3</v>
      </c>
      <c r="J116" s="15"/>
      <c r="K116" s="180"/>
      <c r="L116" s="172"/>
      <c r="M116" s="172">
        <f t="shared" si="17"/>
        <v>28</v>
      </c>
      <c r="N116" s="171"/>
      <c r="O116" s="53" t="s">
        <v>343</v>
      </c>
      <c r="P116" s="53">
        <v>1</v>
      </c>
      <c r="Q116" s="53">
        <v>0</v>
      </c>
      <c r="R116" s="53">
        <v>0</v>
      </c>
      <c r="S116" s="53">
        <v>0</v>
      </c>
      <c r="T116" s="53">
        <v>2</v>
      </c>
      <c r="U116" s="53">
        <v>0</v>
      </c>
      <c r="V116" s="53">
        <v>0</v>
      </c>
      <c r="W116" s="53"/>
      <c r="X116" s="66"/>
      <c r="Y116" s="172"/>
      <c r="Z116" s="172">
        <f t="shared" si="16"/>
        <v>3</v>
      </c>
      <c r="AA116" s="1"/>
    </row>
    <row r="117" spans="1:27" ht="18" customHeight="1" x14ac:dyDescent="0.2">
      <c r="A117" s="9"/>
      <c r="B117" s="30" t="s">
        <v>321</v>
      </c>
      <c r="C117" s="180"/>
      <c r="D117" s="180"/>
      <c r="E117" s="180">
        <v>1</v>
      </c>
      <c r="F117" s="180"/>
      <c r="G117" s="180">
        <v>1</v>
      </c>
      <c r="H117" s="180"/>
      <c r="I117" s="180">
        <v>1</v>
      </c>
      <c r="J117" s="180"/>
      <c r="K117" s="180"/>
      <c r="L117" s="172"/>
      <c r="M117" s="172">
        <f t="shared" si="17"/>
        <v>3</v>
      </c>
      <c r="N117" s="171"/>
      <c r="O117" s="53" t="s">
        <v>339</v>
      </c>
      <c r="P117" s="53">
        <v>1</v>
      </c>
      <c r="Q117" s="53"/>
      <c r="R117" s="53">
        <v>1</v>
      </c>
      <c r="S117" s="53">
        <v>1</v>
      </c>
      <c r="T117" s="53">
        <v>2</v>
      </c>
      <c r="U117" s="53">
        <v>1</v>
      </c>
      <c r="V117" s="53"/>
      <c r="W117" s="53"/>
      <c r="X117" s="200"/>
      <c r="Y117" s="172"/>
      <c r="Z117" s="172">
        <f t="shared" si="16"/>
        <v>6</v>
      </c>
      <c r="AA117" s="1"/>
    </row>
    <row r="118" spans="1:27" ht="18.75" customHeight="1" x14ac:dyDescent="0.2">
      <c r="A118" s="9"/>
      <c r="B118" s="30" t="s">
        <v>322</v>
      </c>
      <c r="C118" s="180"/>
      <c r="D118" s="180"/>
      <c r="E118" s="180"/>
      <c r="F118" s="180"/>
      <c r="G118" s="180"/>
      <c r="H118" s="180"/>
      <c r="I118" s="180"/>
      <c r="J118" s="180">
        <v>3</v>
      </c>
      <c r="K118" s="180"/>
      <c r="L118" s="172"/>
      <c r="M118" s="172">
        <f t="shared" si="17"/>
        <v>3</v>
      </c>
      <c r="N118" s="171"/>
      <c r="O118" s="53" t="s">
        <v>97</v>
      </c>
      <c r="P118" s="53">
        <v>3</v>
      </c>
      <c r="Q118" s="53"/>
      <c r="R118" s="53"/>
      <c r="S118" s="53"/>
      <c r="T118" s="53"/>
      <c r="U118" s="53"/>
      <c r="V118" s="53"/>
      <c r="W118" s="53"/>
      <c r="X118" s="200"/>
      <c r="Y118" s="172"/>
      <c r="Z118" s="172">
        <f t="shared" si="16"/>
        <v>3</v>
      </c>
      <c r="AA118" s="1"/>
    </row>
    <row r="119" spans="1:27" ht="20.25" customHeight="1" x14ac:dyDescent="0.55000000000000004">
      <c r="A119" s="9"/>
      <c r="B119" s="30" t="s">
        <v>254</v>
      </c>
      <c r="C119" s="15">
        <v>1</v>
      </c>
      <c r="D119" s="15">
        <v>2</v>
      </c>
      <c r="E119" s="15">
        <v>1</v>
      </c>
      <c r="F119" s="15">
        <v>1</v>
      </c>
      <c r="G119" s="15">
        <v>1</v>
      </c>
      <c r="H119" s="15"/>
      <c r="I119" s="15"/>
      <c r="J119" s="15"/>
      <c r="K119" s="180"/>
      <c r="L119" s="172"/>
      <c r="M119" s="172">
        <f t="shared" si="17"/>
        <v>6</v>
      </c>
      <c r="N119" s="171"/>
      <c r="O119" s="53" t="s">
        <v>322</v>
      </c>
      <c r="P119" s="53"/>
      <c r="Q119" s="53"/>
      <c r="R119" s="53">
        <v>3</v>
      </c>
      <c r="S119" s="53">
        <v>2</v>
      </c>
      <c r="T119" s="53">
        <v>2</v>
      </c>
      <c r="U119" s="53">
        <v>2</v>
      </c>
      <c r="V119" s="53"/>
      <c r="W119" s="53">
        <v>1</v>
      </c>
      <c r="X119" s="200"/>
      <c r="Y119" s="178"/>
      <c r="Z119" s="172">
        <f t="shared" si="16"/>
        <v>10</v>
      </c>
      <c r="AA119" s="1"/>
    </row>
    <row r="120" spans="1:27" ht="18" customHeight="1" x14ac:dyDescent="0.2">
      <c r="A120" s="9"/>
      <c r="B120" s="14" t="s">
        <v>95</v>
      </c>
      <c r="C120" s="15">
        <v>4</v>
      </c>
      <c r="D120" s="15">
        <v>3</v>
      </c>
      <c r="E120" s="15">
        <v>9</v>
      </c>
      <c r="F120" s="15">
        <v>11</v>
      </c>
      <c r="G120" s="15">
        <v>6</v>
      </c>
      <c r="H120" s="15">
        <v>14</v>
      </c>
      <c r="I120" s="15">
        <v>10</v>
      </c>
      <c r="J120" s="15">
        <v>1</v>
      </c>
      <c r="K120" s="180"/>
      <c r="L120" s="172"/>
      <c r="M120" s="172">
        <f t="shared" si="17"/>
        <v>58</v>
      </c>
      <c r="N120" s="171"/>
      <c r="O120" s="53" t="s">
        <v>101</v>
      </c>
      <c r="P120" s="53"/>
      <c r="Q120" s="53"/>
      <c r="R120" s="53"/>
      <c r="S120" s="53"/>
      <c r="T120" s="53">
        <v>2</v>
      </c>
      <c r="U120" s="53"/>
      <c r="V120" s="53">
        <v>1</v>
      </c>
      <c r="W120" s="53"/>
      <c r="X120" s="200"/>
      <c r="Y120" s="172"/>
      <c r="Z120" s="172">
        <f t="shared" si="16"/>
        <v>3</v>
      </c>
      <c r="AA120" s="1"/>
    </row>
    <row r="121" spans="1:27" ht="18" customHeight="1" x14ac:dyDescent="0.2">
      <c r="A121" s="9"/>
      <c r="B121" s="30" t="s">
        <v>97</v>
      </c>
      <c r="C121" s="180"/>
      <c r="D121" s="180"/>
      <c r="E121" s="180">
        <v>24</v>
      </c>
      <c r="F121" s="180">
        <v>14</v>
      </c>
      <c r="G121" s="180"/>
      <c r="H121" s="180">
        <v>2</v>
      </c>
      <c r="I121" s="180"/>
      <c r="J121" s="180"/>
      <c r="K121" s="180"/>
      <c r="L121" s="172"/>
      <c r="M121" s="172">
        <f t="shared" si="17"/>
        <v>40</v>
      </c>
      <c r="N121" s="171"/>
      <c r="O121" s="53" t="s">
        <v>105</v>
      </c>
      <c r="P121" s="53">
        <v>5</v>
      </c>
      <c r="Q121" s="53">
        <v>11</v>
      </c>
      <c r="R121" s="53">
        <v>7</v>
      </c>
      <c r="S121" s="53">
        <v>13</v>
      </c>
      <c r="T121" s="53">
        <v>11</v>
      </c>
      <c r="U121" s="53">
        <v>6</v>
      </c>
      <c r="V121" s="53">
        <v>4</v>
      </c>
      <c r="W121" s="53"/>
      <c r="X121" s="201"/>
      <c r="Y121" s="172"/>
      <c r="Z121" s="172">
        <f t="shared" si="16"/>
        <v>57</v>
      </c>
      <c r="AA121" s="1"/>
    </row>
    <row r="122" spans="1:27" ht="18" customHeight="1" x14ac:dyDescent="0.2">
      <c r="A122" s="9"/>
      <c r="B122" s="30" t="s">
        <v>106</v>
      </c>
      <c r="C122" s="180">
        <v>1</v>
      </c>
      <c r="D122" s="180"/>
      <c r="E122" s="180"/>
      <c r="F122" s="180">
        <v>2</v>
      </c>
      <c r="G122" s="180">
        <v>3</v>
      </c>
      <c r="H122" s="180">
        <v>1</v>
      </c>
      <c r="I122" s="180">
        <v>5</v>
      </c>
      <c r="J122" s="180">
        <v>2</v>
      </c>
      <c r="K122" s="180"/>
      <c r="L122" s="172"/>
      <c r="M122" s="172">
        <f t="shared" si="17"/>
        <v>14</v>
      </c>
      <c r="N122" s="171"/>
      <c r="O122" s="53" t="s">
        <v>344</v>
      </c>
      <c r="P122" s="53">
        <v>1</v>
      </c>
      <c r="Q122" s="53">
        <v>2</v>
      </c>
      <c r="R122" s="53">
        <v>3</v>
      </c>
      <c r="S122" s="53">
        <v>2</v>
      </c>
      <c r="T122" s="53">
        <v>3</v>
      </c>
      <c r="U122" s="53">
        <v>1</v>
      </c>
      <c r="V122" s="53">
        <v>2</v>
      </c>
      <c r="W122" s="53"/>
      <c r="X122" s="201"/>
      <c r="Y122" s="172"/>
      <c r="Z122" s="172">
        <f t="shared" si="16"/>
        <v>14</v>
      </c>
      <c r="AA122" s="1"/>
    </row>
    <row r="123" spans="1:27" ht="18" customHeight="1" x14ac:dyDescent="0.2">
      <c r="A123" s="9"/>
      <c r="B123" s="30" t="s">
        <v>321</v>
      </c>
      <c r="C123" s="180">
        <v>1</v>
      </c>
      <c r="D123" s="180">
        <v>2</v>
      </c>
      <c r="E123" s="180">
        <v>3</v>
      </c>
      <c r="F123" s="180">
        <v>2</v>
      </c>
      <c r="G123" s="180">
        <v>3</v>
      </c>
      <c r="H123" s="180">
        <v>1</v>
      </c>
      <c r="I123" s="180">
        <v>2</v>
      </c>
      <c r="J123" s="180"/>
      <c r="K123" s="180"/>
      <c r="L123" s="172"/>
      <c r="M123" s="172">
        <f t="shared" si="17"/>
        <v>14</v>
      </c>
      <c r="N123" s="171"/>
      <c r="O123" s="53" t="s">
        <v>343</v>
      </c>
      <c r="P123" s="53">
        <v>1</v>
      </c>
      <c r="Q123" s="53">
        <v>1</v>
      </c>
      <c r="R123" s="53">
        <v>1</v>
      </c>
      <c r="S123" s="53">
        <v>4</v>
      </c>
      <c r="T123" s="53">
        <v>2</v>
      </c>
      <c r="U123" s="53">
        <v>2</v>
      </c>
      <c r="V123" s="53">
        <v>3</v>
      </c>
      <c r="W123" s="53">
        <v>0</v>
      </c>
      <c r="X123" s="201"/>
      <c r="Y123" s="172"/>
      <c r="Z123" s="172">
        <f t="shared" ref="Z123:Z129" si="18">SUM(P123:Y123)</f>
        <v>14</v>
      </c>
      <c r="AA123" s="1"/>
    </row>
    <row r="124" spans="1:27" ht="24" x14ac:dyDescent="0.2">
      <c r="A124" s="9"/>
      <c r="B124" s="30" t="s">
        <v>323</v>
      </c>
      <c r="C124" s="180">
        <v>1</v>
      </c>
      <c r="D124" s="180">
        <v>1</v>
      </c>
      <c r="E124" s="180"/>
      <c r="F124" s="180"/>
      <c r="G124" s="180"/>
      <c r="H124" s="180"/>
      <c r="I124" s="180"/>
      <c r="J124" s="180">
        <v>1</v>
      </c>
      <c r="K124" s="180"/>
      <c r="L124" s="172"/>
      <c r="M124" s="172">
        <f>SUM(C124:L124)</f>
        <v>3</v>
      </c>
      <c r="N124" s="171"/>
      <c r="O124" s="53" t="s">
        <v>341</v>
      </c>
      <c r="P124" s="53">
        <v>1</v>
      </c>
      <c r="Q124" s="53">
        <v>1</v>
      </c>
      <c r="R124" s="53"/>
      <c r="S124" s="53"/>
      <c r="T124" s="53"/>
      <c r="U124" s="53"/>
      <c r="V124" s="53"/>
      <c r="W124" s="53"/>
      <c r="X124" s="201"/>
      <c r="Y124" s="172"/>
      <c r="Z124" s="172">
        <f t="shared" si="18"/>
        <v>2</v>
      </c>
      <c r="AA124" s="1"/>
    </row>
    <row r="125" spans="1:27" s="1" customFormat="1" ht="24" x14ac:dyDescent="0.2">
      <c r="A125" s="9"/>
      <c r="B125" s="30"/>
      <c r="C125" s="225"/>
      <c r="D125" s="225"/>
      <c r="E125" s="225"/>
      <c r="F125" s="225"/>
      <c r="G125" s="225"/>
      <c r="H125" s="225"/>
      <c r="I125" s="225"/>
      <c r="J125" s="225"/>
      <c r="K125" s="225"/>
      <c r="L125" s="225"/>
      <c r="M125" s="225"/>
      <c r="N125" s="224"/>
      <c r="O125" s="53" t="s">
        <v>342</v>
      </c>
      <c r="P125" s="53">
        <v>2</v>
      </c>
      <c r="Q125" s="53"/>
      <c r="R125" s="53"/>
      <c r="S125" s="53"/>
      <c r="T125" s="53"/>
      <c r="U125" s="53"/>
      <c r="V125" s="53"/>
      <c r="W125" s="53"/>
      <c r="X125" s="201"/>
      <c r="Y125" s="225"/>
      <c r="Z125" s="225">
        <f t="shared" si="18"/>
        <v>2</v>
      </c>
    </row>
    <row r="126" spans="1:27" s="1" customFormat="1" ht="24" x14ac:dyDescent="0.2">
      <c r="A126" s="9"/>
      <c r="B126" s="30"/>
      <c r="C126" s="225"/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4"/>
      <c r="O126" s="53" t="s">
        <v>270</v>
      </c>
      <c r="P126" s="53">
        <v>13</v>
      </c>
      <c r="Q126" s="53">
        <v>8</v>
      </c>
      <c r="R126" s="53">
        <v>4</v>
      </c>
      <c r="S126" s="53">
        <v>5</v>
      </c>
      <c r="T126" s="53">
        <v>4</v>
      </c>
      <c r="U126" s="53">
        <v>2</v>
      </c>
      <c r="V126" s="53">
        <v>5</v>
      </c>
      <c r="W126" s="53"/>
      <c r="X126" s="201"/>
      <c r="Y126" s="225"/>
      <c r="Z126" s="225">
        <f t="shared" si="18"/>
        <v>41</v>
      </c>
    </row>
    <row r="127" spans="1:27" s="1" customFormat="1" ht="24" x14ac:dyDescent="0.2">
      <c r="A127" s="9"/>
      <c r="B127" s="30"/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4"/>
      <c r="O127" s="53" t="s">
        <v>106</v>
      </c>
      <c r="P127" s="53">
        <v>3</v>
      </c>
      <c r="Q127" s="53"/>
      <c r="R127" s="53">
        <v>5</v>
      </c>
      <c r="S127" s="53">
        <v>1</v>
      </c>
      <c r="T127" s="53">
        <v>1</v>
      </c>
      <c r="U127" s="53">
        <v>2</v>
      </c>
      <c r="V127" s="53">
        <v>2</v>
      </c>
      <c r="W127" s="53">
        <v>1</v>
      </c>
      <c r="X127" s="201"/>
      <c r="Y127" s="225"/>
      <c r="Z127" s="225">
        <f t="shared" si="18"/>
        <v>15</v>
      </c>
    </row>
    <row r="128" spans="1:27" s="1" customFormat="1" ht="24" x14ac:dyDescent="0.2">
      <c r="A128" s="9"/>
      <c r="B128" s="30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4"/>
      <c r="O128" s="53" t="s">
        <v>271</v>
      </c>
      <c r="P128" s="53">
        <v>2</v>
      </c>
      <c r="Q128" s="53"/>
      <c r="R128" s="53">
        <v>1</v>
      </c>
      <c r="S128" s="53">
        <v>3</v>
      </c>
      <c r="T128" s="53">
        <v>4</v>
      </c>
      <c r="U128" s="53">
        <v>1</v>
      </c>
      <c r="V128" s="53">
        <v>3</v>
      </c>
      <c r="W128" s="53"/>
      <c r="X128" s="201"/>
      <c r="Y128" s="225"/>
      <c r="Z128" s="225">
        <f t="shared" si="18"/>
        <v>14</v>
      </c>
    </row>
    <row r="129" spans="1:27" s="1" customFormat="1" ht="24" x14ac:dyDescent="0.2">
      <c r="A129" s="9"/>
      <c r="B129" s="30"/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M129" s="225"/>
      <c r="N129" s="224"/>
      <c r="O129" s="53" t="s">
        <v>345</v>
      </c>
      <c r="P129" s="53">
        <v>14</v>
      </c>
      <c r="Q129" s="53"/>
      <c r="R129" s="53"/>
      <c r="S129" s="53"/>
      <c r="T129" s="53"/>
      <c r="U129" s="53"/>
      <c r="V129" s="53"/>
      <c r="W129" s="53"/>
      <c r="X129" s="201"/>
      <c r="Y129" s="225"/>
      <c r="Z129" s="225">
        <f t="shared" si="18"/>
        <v>14</v>
      </c>
    </row>
    <row r="130" spans="1:27" ht="24" x14ac:dyDescent="0.2">
      <c r="A130" s="9"/>
      <c r="B130" s="30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1"/>
      <c r="O130" s="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"/>
    </row>
    <row r="131" spans="1:27" ht="24" x14ac:dyDescent="0.2">
      <c r="A131" s="9"/>
      <c r="B131" s="2" t="s">
        <v>5</v>
      </c>
      <c r="C131" s="172">
        <f t="shared" ref="C131:J131" si="19">SUM(C104:C130)</f>
        <v>85</v>
      </c>
      <c r="D131" s="172">
        <f t="shared" si="19"/>
        <v>54</v>
      </c>
      <c r="E131" s="172">
        <f t="shared" si="19"/>
        <v>126</v>
      </c>
      <c r="F131" s="172">
        <f t="shared" si="19"/>
        <v>115</v>
      </c>
      <c r="G131" s="172">
        <f t="shared" si="19"/>
        <v>119</v>
      </c>
      <c r="H131" s="172">
        <f t="shared" si="19"/>
        <v>132</v>
      </c>
      <c r="I131" s="172">
        <f t="shared" si="19"/>
        <v>148</v>
      </c>
      <c r="J131" s="172">
        <f t="shared" si="19"/>
        <v>24</v>
      </c>
      <c r="K131" s="172"/>
      <c r="L131" s="172">
        <f>SUM(L104:L130)</f>
        <v>0</v>
      </c>
      <c r="M131" s="172">
        <f>SUM(M104:M130)</f>
        <v>803</v>
      </c>
      <c r="N131" s="171"/>
      <c r="O131" s="2" t="s">
        <v>5</v>
      </c>
      <c r="P131" s="172">
        <f t="shared" ref="P131:W131" si="20">SUM(P103:P130)</f>
        <v>115</v>
      </c>
      <c r="Q131" s="172">
        <f t="shared" si="20"/>
        <v>98</v>
      </c>
      <c r="R131" s="172">
        <f t="shared" si="20"/>
        <v>93</v>
      </c>
      <c r="S131" s="172">
        <f t="shared" si="20"/>
        <v>112</v>
      </c>
      <c r="T131" s="172">
        <f t="shared" si="20"/>
        <v>94</v>
      </c>
      <c r="U131" s="172">
        <f t="shared" si="20"/>
        <v>75</v>
      </c>
      <c r="V131" s="172">
        <f t="shared" si="20"/>
        <v>74</v>
      </c>
      <c r="W131" s="172">
        <f t="shared" si="20"/>
        <v>28</v>
      </c>
      <c r="X131" s="172"/>
      <c r="Y131" s="172"/>
      <c r="Z131" s="172">
        <f>SUM(Z103:Z130)</f>
        <v>689</v>
      </c>
      <c r="AA131" s="1"/>
    </row>
    <row r="132" spans="1:27" ht="24" x14ac:dyDescent="0.2">
      <c r="A132" s="9"/>
      <c r="B132" s="2"/>
      <c r="C132" s="18">
        <f t="shared" ref="C132:J132" si="21">C131*C103</f>
        <v>340</v>
      </c>
      <c r="D132" s="18">
        <f t="shared" si="21"/>
        <v>189</v>
      </c>
      <c r="E132" s="18">
        <f t="shared" si="21"/>
        <v>378</v>
      </c>
      <c r="F132" s="18">
        <f t="shared" si="21"/>
        <v>287.5</v>
      </c>
      <c r="G132" s="18">
        <f t="shared" si="21"/>
        <v>238</v>
      </c>
      <c r="H132" s="18">
        <f t="shared" si="21"/>
        <v>198</v>
      </c>
      <c r="I132" s="18">
        <f t="shared" si="21"/>
        <v>148</v>
      </c>
      <c r="J132" s="18">
        <f t="shared" si="21"/>
        <v>0</v>
      </c>
      <c r="K132" s="19"/>
      <c r="L132" s="19"/>
      <c r="M132" s="20">
        <f>SUM(C132:L132)</f>
        <v>1778.5</v>
      </c>
      <c r="N132" s="171"/>
      <c r="O132" s="2"/>
      <c r="P132" s="172">
        <f>P131*P102</f>
        <v>460</v>
      </c>
      <c r="Q132" s="172">
        <f t="shared" ref="Q132:W132" si="22">Q131*Q102</f>
        <v>343</v>
      </c>
      <c r="R132" s="172">
        <f t="shared" si="22"/>
        <v>279</v>
      </c>
      <c r="S132" s="172">
        <f t="shared" si="22"/>
        <v>280</v>
      </c>
      <c r="T132" s="172">
        <f t="shared" si="22"/>
        <v>188</v>
      </c>
      <c r="U132" s="172">
        <f t="shared" si="22"/>
        <v>112.5</v>
      </c>
      <c r="V132" s="172">
        <f t="shared" si="22"/>
        <v>74</v>
      </c>
      <c r="W132" s="172">
        <f t="shared" si="22"/>
        <v>0</v>
      </c>
      <c r="X132" s="172"/>
      <c r="Y132" s="172"/>
      <c r="Z132" s="172">
        <f>SUM(P132:Y132)</f>
        <v>1736.5</v>
      </c>
      <c r="AA132" s="1"/>
    </row>
    <row r="133" spans="1:27" ht="24" x14ac:dyDescent="0.2">
      <c r="A133" s="9"/>
      <c r="B133" s="2" t="s">
        <v>26</v>
      </c>
      <c r="C133" s="719">
        <f>M132/M131</f>
        <v>2.2148194271481945</v>
      </c>
      <c r="D133" s="720"/>
      <c r="E133" s="720"/>
      <c r="F133" s="720"/>
      <c r="G133" s="720"/>
      <c r="H133" s="720"/>
      <c r="I133" s="720"/>
      <c r="J133" s="720"/>
      <c r="K133" s="720"/>
      <c r="L133" s="720"/>
      <c r="M133" s="721"/>
      <c r="N133" s="175"/>
      <c r="O133" s="2" t="s">
        <v>26</v>
      </c>
      <c r="P133" s="23">
        <f>Z132/Z131</f>
        <v>2.5203193033381712</v>
      </c>
      <c r="Q133" s="23"/>
      <c r="R133" s="23"/>
      <c r="S133" s="23"/>
      <c r="T133" s="23"/>
      <c r="U133" s="23"/>
      <c r="V133" s="23"/>
      <c r="W133" s="23"/>
      <c r="X133" s="23"/>
      <c r="Y133" s="24"/>
      <c r="Z133" s="2"/>
      <c r="AA133" s="1"/>
    </row>
    <row r="134" spans="1:27" ht="24" x14ac:dyDescent="0.2">
      <c r="A134" s="9"/>
      <c r="B134" s="2" t="s">
        <v>28</v>
      </c>
      <c r="C134" s="173">
        <f>(C131*100)/M131</f>
        <v>10.585305105853051</v>
      </c>
      <c r="D134" s="173">
        <f>(D131*100)/M131</f>
        <v>6.7247820672478209</v>
      </c>
      <c r="E134" s="173">
        <f>(E131*100)/M131</f>
        <v>15.691158156911582</v>
      </c>
      <c r="F134" s="173">
        <f>(F131*100)/M131</f>
        <v>14.321295143212952</v>
      </c>
      <c r="G134" s="173">
        <f>(G131*100)/M131</f>
        <v>14.819427148194272</v>
      </c>
      <c r="H134" s="173">
        <f>(H131*100)/M131</f>
        <v>16.438356164383563</v>
      </c>
      <c r="I134" s="173">
        <f>(I131*100)/M131</f>
        <v>18.430884184308841</v>
      </c>
      <c r="J134" s="173">
        <f>(J131*100)/M131</f>
        <v>2.9887920298879203</v>
      </c>
      <c r="K134" s="173"/>
      <c r="L134" s="173">
        <f>(L131*100)/M131</f>
        <v>0</v>
      </c>
      <c r="M134" s="173">
        <f>SUM(C134:L134)</f>
        <v>100</v>
      </c>
      <c r="N134" s="175"/>
      <c r="O134" s="2" t="s">
        <v>28</v>
      </c>
      <c r="P134" s="173">
        <f>(P131*100)/Z131</f>
        <v>16.690856313497822</v>
      </c>
      <c r="Q134" s="173">
        <f>(Q131*100)/Z131</f>
        <v>14.223512336719883</v>
      </c>
      <c r="R134" s="173">
        <f>(R131*100)/Z131</f>
        <v>13.497822931785196</v>
      </c>
      <c r="S134" s="173">
        <f>(S131*100)/Z131</f>
        <v>16.255442670537011</v>
      </c>
      <c r="T134" s="173">
        <f>(T131*100)/Z131</f>
        <v>13.642960812772133</v>
      </c>
      <c r="U134" s="173">
        <f>(U131*100)/Z131</f>
        <v>10.885341074020319</v>
      </c>
      <c r="V134" s="173">
        <f>(V131*100)/Z131</f>
        <v>10.740203193033382</v>
      </c>
      <c r="W134" s="173">
        <f>(W131*100)/Z131</f>
        <v>4.0638606676342528</v>
      </c>
      <c r="X134" s="173"/>
      <c r="Y134" s="173"/>
      <c r="Z134" s="173">
        <f>SUM(P134:Y134)</f>
        <v>100</v>
      </c>
      <c r="AA134" s="1"/>
    </row>
    <row r="135" spans="1:27" ht="24" x14ac:dyDescent="0.2">
      <c r="A135" s="9"/>
      <c r="B135" s="5"/>
      <c r="C135" s="25" t="s">
        <v>30</v>
      </c>
      <c r="D135" s="5"/>
      <c r="E135" s="5"/>
      <c r="F135" s="5"/>
      <c r="G135" s="5"/>
      <c r="H135" s="4"/>
      <c r="I135" s="4"/>
      <c r="J135" s="4">
        <f>C134+D134+E134</f>
        <v>33.001245330012452</v>
      </c>
      <c r="K135" s="4"/>
      <c r="L135" s="4"/>
      <c r="M135" s="4"/>
      <c r="N135" s="25"/>
      <c r="O135" s="25" t="s">
        <v>30</v>
      </c>
      <c r="P135" s="175"/>
      <c r="Q135" s="175"/>
      <c r="R135" s="175"/>
      <c r="S135" s="175"/>
      <c r="T135" s="175"/>
      <c r="U135" s="175">
        <f>P134+Q134+R134</f>
        <v>44.412191582002897</v>
      </c>
      <c r="V135" s="175"/>
      <c r="W135" s="175"/>
      <c r="X135" s="175"/>
      <c r="Y135" s="175"/>
      <c r="Z135" s="175"/>
      <c r="AA135" s="1"/>
    </row>
    <row r="136" spans="1:27" ht="24" x14ac:dyDescent="0.2">
      <c r="A136" s="9"/>
      <c r="B136" s="6" t="s">
        <v>230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25"/>
      <c r="O136" s="5" t="s">
        <v>333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1"/>
    </row>
    <row r="137" spans="1:27" ht="24" x14ac:dyDescent="0.2">
      <c r="A137" s="204"/>
      <c r="B137" s="732" t="s">
        <v>108</v>
      </c>
      <c r="C137" s="732"/>
      <c r="D137" s="732"/>
      <c r="E137" s="732"/>
      <c r="F137" s="732"/>
      <c r="G137" s="732"/>
      <c r="H137" s="732"/>
      <c r="I137" s="732"/>
      <c r="J137" s="732"/>
      <c r="K137" s="732"/>
      <c r="L137" s="732"/>
      <c r="M137" s="732"/>
      <c r="N137" s="170"/>
      <c r="O137" s="706" t="s">
        <v>108</v>
      </c>
      <c r="P137" s="706"/>
      <c r="Q137" s="706"/>
      <c r="R137" s="706"/>
      <c r="S137" s="706"/>
      <c r="T137" s="706"/>
      <c r="U137" s="706"/>
      <c r="V137" s="706"/>
      <c r="W137" s="706"/>
      <c r="X137" s="706"/>
      <c r="Y137" s="706"/>
      <c r="Z137" s="706"/>
      <c r="AA137" s="1"/>
    </row>
    <row r="138" spans="1:27" ht="24.75" thickBot="1" x14ac:dyDescent="0.25">
      <c r="A138" s="204"/>
      <c r="B138" s="733" t="s">
        <v>309</v>
      </c>
      <c r="C138" s="733"/>
      <c r="D138" s="733"/>
      <c r="E138" s="733"/>
      <c r="F138" s="733"/>
      <c r="G138" s="733"/>
      <c r="H138" s="733"/>
      <c r="I138" s="733"/>
      <c r="J138" s="733"/>
      <c r="K138" s="733"/>
      <c r="L138" s="733"/>
      <c r="M138" s="733"/>
      <c r="N138" s="171"/>
      <c r="O138" s="705" t="s">
        <v>310</v>
      </c>
      <c r="P138" s="705"/>
      <c r="Q138" s="705"/>
      <c r="R138" s="705"/>
      <c r="S138" s="705"/>
      <c r="T138" s="705"/>
      <c r="U138" s="705"/>
      <c r="V138" s="705"/>
      <c r="W138" s="705"/>
      <c r="X138" s="705"/>
      <c r="Y138" s="705"/>
      <c r="Z138" s="712"/>
      <c r="AA138" s="1"/>
    </row>
    <row r="139" spans="1:27" ht="24" x14ac:dyDescent="0.2">
      <c r="A139" s="204"/>
      <c r="B139" s="734" t="s">
        <v>1</v>
      </c>
      <c r="C139" s="736" t="s">
        <v>2</v>
      </c>
      <c r="D139" s="737"/>
      <c r="E139" s="737"/>
      <c r="F139" s="737"/>
      <c r="G139" s="737"/>
      <c r="H139" s="737"/>
      <c r="I139" s="737"/>
      <c r="J139" s="737"/>
      <c r="K139" s="737"/>
      <c r="L139" s="737"/>
      <c r="M139" s="738"/>
      <c r="N139" s="171"/>
      <c r="O139" s="713" t="s">
        <v>1</v>
      </c>
      <c r="P139" s="713" t="s">
        <v>2</v>
      </c>
      <c r="Q139" s="713"/>
      <c r="R139" s="713"/>
      <c r="S139" s="713"/>
      <c r="T139" s="713"/>
      <c r="U139" s="713"/>
      <c r="V139" s="713"/>
      <c r="W139" s="713"/>
      <c r="X139" s="713"/>
      <c r="Y139" s="713"/>
      <c r="Z139" s="10"/>
      <c r="AA139" s="1"/>
    </row>
    <row r="140" spans="1:27" ht="24.75" thickBot="1" x14ac:dyDescent="0.25">
      <c r="A140" s="204"/>
      <c r="B140" s="735"/>
      <c r="C140" s="205">
        <v>4</v>
      </c>
      <c r="D140" s="205">
        <v>3.5</v>
      </c>
      <c r="E140" s="205">
        <v>3</v>
      </c>
      <c r="F140" s="205">
        <v>2.5</v>
      </c>
      <c r="G140" s="205">
        <v>2</v>
      </c>
      <c r="H140" s="205">
        <v>1.5</v>
      </c>
      <c r="I140" s="205">
        <v>1</v>
      </c>
      <c r="J140" s="205">
        <v>0</v>
      </c>
      <c r="K140" s="205" t="s">
        <v>3</v>
      </c>
      <c r="L140" s="205" t="s">
        <v>4</v>
      </c>
      <c r="M140" s="206" t="s">
        <v>5</v>
      </c>
      <c r="N140" s="171"/>
      <c r="O140" s="713"/>
      <c r="P140" s="172">
        <v>4</v>
      </c>
      <c r="Q140" s="172">
        <v>3.5</v>
      </c>
      <c r="R140" s="172">
        <v>3</v>
      </c>
      <c r="S140" s="172">
        <v>2.5</v>
      </c>
      <c r="T140" s="172">
        <v>2</v>
      </c>
      <c r="U140" s="172">
        <v>1.5</v>
      </c>
      <c r="V140" s="172">
        <v>1</v>
      </c>
      <c r="W140" s="172">
        <v>0</v>
      </c>
      <c r="X140" s="172" t="s">
        <v>3</v>
      </c>
      <c r="Y140" s="172" t="s">
        <v>4</v>
      </c>
      <c r="Z140" s="115" t="s">
        <v>5</v>
      </c>
      <c r="AA140" s="1"/>
    </row>
    <row r="141" spans="1:27" ht="24" x14ac:dyDescent="0.45">
      <c r="A141" s="204"/>
      <c r="B141" s="207" t="s">
        <v>109</v>
      </c>
      <c r="C141" s="208">
        <v>15</v>
      </c>
      <c r="D141" s="208">
        <v>13</v>
      </c>
      <c r="E141" s="208">
        <v>4</v>
      </c>
      <c r="F141" s="208">
        <v>8</v>
      </c>
      <c r="G141" s="208">
        <v>10</v>
      </c>
      <c r="H141" s="208">
        <v>10</v>
      </c>
      <c r="I141" s="208">
        <v>9</v>
      </c>
      <c r="J141" s="208">
        <v>1</v>
      </c>
      <c r="K141" s="208"/>
      <c r="L141" s="208"/>
      <c r="M141" s="208">
        <f>SUM(C141:L141)</f>
        <v>70</v>
      </c>
      <c r="N141" s="171"/>
      <c r="O141" s="53" t="s">
        <v>110</v>
      </c>
      <c r="P141" s="59">
        <v>14</v>
      </c>
      <c r="Q141" s="59">
        <v>10</v>
      </c>
      <c r="R141" s="59">
        <v>9</v>
      </c>
      <c r="S141" s="59">
        <v>9</v>
      </c>
      <c r="T141" s="59">
        <v>7</v>
      </c>
      <c r="U141" s="59">
        <v>15</v>
      </c>
      <c r="V141" s="59">
        <v>5</v>
      </c>
      <c r="W141" s="59">
        <v>1</v>
      </c>
      <c r="X141" s="172"/>
      <c r="Y141" s="172"/>
      <c r="Z141" s="116">
        <f t="shared" ref="Z141:Z151" si="23">SUM(P141:Y141)</f>
        <v>70</v>
      </c>
      <c r="AA141" s="1"/>
    </row>
    <row r="142" spans="1:27" ht="24" x14ac:dyDescent="0.45">
      <c r="A142" s="204"/>
      <c r="B142" s="207" t="s">
        <v>111</v>
      </c>
      <c r="C142" s="208">
        <v>26</v>
      </c>
      <c r="D142" s="208">
        <v>25</v>
      </c>
      <c r="E142" s="208">
        <v>14</v>
      </c>
      <c r="F142" s="208">
        <v>5</v>
      </c>
      <c r="G142" s="208"/>
      <c r="H142" s="208"/>
      <c r="I142" s="208"/>
      <c r="J142" s="208"/>
      <c r="K142" s="208"/>
      <c r="L142" s="208"/>
      <c r="M142" s="209">
        <f t="shared" ref="M142:M150" si="24">SUM(C142:L142)</f>
        <v>70</v>
      </c>
      <c r="N142" s="171"/>
      <c r="O142" s="53" t="s">
        <v>112</v>
      </c>
      <c r="P142" s="59">
        <v>47</v>
      </c>
      <c r="Q142" s="59">
        <v>15</v>
      </c>
      <c r="R142" s="59">
        <v>6</v>
      </c>
      <c r="S142" s="59"/>
      <c r="T142" s="59"/>
      <c r="U142" s="59">
        <v>1</v>
      </c>
      <c r="V142" s="59"/>
      <c r="W142" s="59"/>
      <c r="X142" s="172"/>
      <c r="Y142" s="172"/>
      <c r="Z142" s="116">
        <f t="shared" si="23"/>
        <v>69</v>
      </c>
      <c r="AA142" s="1"/>
    </row>
    <row r="143" spans="1:27" ht="24" x14ac:dyDescent="0.45">
      <c r="A143" s="204"/>
      <c r="B143" s="207" t="s">
        <v>114</v>
      </c>
      <c r="C143" s="208">
        <v>17</v>
      </c>
      <c r="D143" s="208"/>
      <c r="E143" s="208"/>
      <c r="F143" s="208"/>
      <c r="G143" s="208"/>
      <c r="H143" s="208"/>
      <c r="I143" s="208"/>
      <c r="J143" s="208"/>
      <c r="K143" s="208"/>
      <c r="L143" s="208"/>
      <c r="M143" s="209">
        <f t="shared" si="24"/>
        <v>17</v>
      </c>
      <c r="N143" s="171"/>
      <c r="O143" s="53" t="s">
        <v>113</v>
      </c>
      <c r="P143" s="59">
        <v>17</v>
      </c>
      <c r="Q143" s="59"/>
      <c r="R143" s="59"/>
      <c r="S143" s="59"/>
      <c r="T143" s="59"/>
      <c r="U143" s="59"/>
      <c r="V143" s="59"/>
      <c r="W143" s="59"/>
      <c r="X143" s="172"/>
      <c r="Y143" s="172"/>
      <c r="Z143" s="116">
        <f t="shared" si="23"/>
        <v>17</v>
      </c>
      <c r="AA143" s="1"/>
    </row>
    <row r="144" spans="1:27" ht="24" x14ac:dyDescent="0.45">
      <c r="A144" s="204"/>
      <c r="B144" s="207" t="s">
        <v>116</v>
      </c>
      <c r="C144" s="208">
        <v>11</v>
      </c>
      <c r="D144" s="208">
        <v>14</v>
      </c>
      <c r="E144" s="208">
        <v>17</v>
      </c>
      <c r="F144" s="208">
        <v>6</v>
      </c>
      <c r="G144" s="208">
        <v>8</v>
      </c>
      <c r="H144" s="208"/>
      <c r="I144" s="208"/>
      <c r="J144" s="208"/>
      <c r="K144" s="208"/>
      <c r="L144" s="208"/>
      <c r="M144" s="209">
        <f t="shared" si="24"/>
        <v>56</v>
      </c>
      <c r="N144" s="171"/>
      <c r="O144" s="53" t="s">
        <v>115</v>
      </c>
      <c r="P144" s="59">
        <v>56</v>
      </c>
      <c r="Q144" s="59"/>
      <c r="R144" s="59"/>
      <c r="S144" s="59"/>
      <c r="T144" s="59"/>
      <c r="U144" s="59"/>
      <c r="V144" s="59"/>
      <c r="W144" s="59"/>
      <c r="X144" s="51"/>
      <c r="Y144" s="172"/>
      <c r="Z144" s="20">
        <f t="shared" si="23"/>
        <v>56</v>
      </c>
      <c r="AA144" s="1"/>
    </row>
    <row r="145" spans="1:27" ht="24" x14ac:dyDescent="0.45">
      <c r="A145" s="204"/>
      <c r="B145" s="207" t="s">
        <v>118</v>
      </c>
      <c r="C145" s="208">
        <v>46</v>
      </c>
      <c r="D145" s="208">
        <v>3</v>
      </c>
      <c r="E145" s="208">
        <v>5</v>
      </c>
      <c r="F145" s="208">
        <v>1</v>
      </c>
      <c r="G145" s="208">
        <v>1</v>
      </c>
      <c r="H145" s="208"/>
      <c r="I145" s="208"/>
      <c r="J145" s="208"/>
      <c r="K145" s="208"/>
      <c r="L145" s="208"/>
      <c r="M145" s="209">
        <f t="shared" si="24"/>
        <v>56</v>
      </c>
      <c r="N145" s="171"/>
      <c r="O145" s="53" t="s">
        <v>117</v>
      </c>
      <c r="P145" s="59">
        <v>44</v>
      </c>
      <c r="Q145" s="59">
        <v>6</v>
      </c>
      <c r="R145" s="59">
        <v>1</v>
      </c>
      <c r="S145" s="59">
        <v>3</v>
      </c>
      <c r="T145" s="59">
        <v>1</v>
      </c>
      <c r="U145" s="59"/>
      <c r="V145" s="59">
        <v>1</v>
      </c>
      <c r="W145" s="59"/>
      <c r="X145" s="51"/>
      <c r="Y145" s="172"/>
      <c r="Z145" s="20">
        <f t="shared" si="23"/>
        <v>56</v>
      </c>
      <c r="AA145" s="1"/>
    </row>
    <row r="146" spans="1:27" ht="24" x14ac:dyDescent="0.45">
      <c r="A146" s="204"/>
      <c r="B146" s="207" t="s">
        <v>120</v>
      </c>
      <c r="C146" s="208">
        <v>11</v>
      </c>
      <c r="D146" s="208">
        <v>2</v>
      </c>
      <c r="E146" s="208">
        <v>3</v>
      </c>
      <c r="F146" s="208"/>
      <c r="G146" s="208"/>
      <c r="H146" s="208"/>
      <c r="I146" s="208"/>
      <c r="J146" s="208"/>
      <c r="K146" s="208"/>
      <c r="L146" s="208"/>
      <c r="M146" s="209">
        <f t="shared" si="24"/>
        <v>16</v>
      </c>
      <c r="N146" s="171"/>
      <c r="O146" s="53" t="s">
        <v>119</v>
      </c>
      <c r="P146" s="59">
        <v>11</v>
      </c>
      <c r="Q146" s="59">
        <v>4</v>
      </c>
      <c r="R146" s="59"/>
      <c r="S146" s="59"/>
      <c r="T146" s="59"/>
      <c r="U146" s="59"/>
      <c r="V146" s="59">
        <v>1</v>
      </c>
      <c r="W146" s="59"/>
      <c r="X146" s="51"/>
      <c r="Y146" s="172"/>
      <c r="Z146" s="20">
        <f t="shared" si="23"/>
        <v>16</v>
      </c>
      <c r="AA146" s="1"/>
    </row>
    <row r="147" spans="1:27" ht="24" x14ac:dyDescent="0.45">
      <c r="A147" s="204"/>
      <c r="B147" s="207" t="s">
        <v>122</v>
      </c>
      <c r="C147" s="208">
        <v>8</v>
      </c>
      <c r="D147" s="208">
        <v>10</v>
      </c>
      <c r="E147" s="208">
        <v>9</v>
      </c>
      <c r="F147" s="208">
        <v>14</v>
      </c>
      <c r="G147" s="208">
        <v>8</v>
      </c>
      <c r="H147" s="208">
        <v>8</v>
      </c>
      <c r="I147" s="208">
        <v>7</v>
      </c>
      <c r="J147" s="208">
        <v>12</v>
      </c>
      <c r="K147" s="208"/>
      <c r="L147" s="208"/>
      <c r="M147" s="209">
        <f t="shared" si="24"/>
        <v>76</v>
      </c>
      <c r="N147" s="171"/>
      <c r="O147" s="53" t="s">
        <v>121</v>
      </c>
      <c r="P147" s="59">
        <v>20</v>
      </c>
      <c r="Q147" s="59">
        <v>11</v>
      </c>
      <c r="R147" s="59">
        <v>8</v>
      </c>
      <c r="S147" s="59">
        <v>11</v>
      </c>
      <c r="T147" s="59">
        <v>8</v>
      </c>
      <c r="U147" s="59">
        <v>5</v>
      </c>
      <c r="V147" s="59">
        <v>2</v>
      </c>
      <c r="W147" s="59">
        <v>8</v>
      </c>
      <c r="X147" s="51"/>
      <c r="Y147" s="172"/>
      <c r="Z147" s="20">
        <f t="shared" si="23"/>
        <v>73</v>
      </c>
      <c r="AA147" s="1"/>
    </row>
    <row r="148" spans="1:27" ht="24" x14ac:dyDescent="0.45">
      <c r="A148" s="204"/>
      <c r="B148" s="207" t="s">
        <v>124</v>
      </c>
      <c r="C148" s="208">
        <v>39</v>
      </c>
      <c r="D148" s="208">
        <v>20</v>
      </c>
      <c r="E148" s="208">
        <v>11</v>
      </c>
      <c r="F148" s="208">
        <v>3</v>
      </c>
      <c r="G148" s="208"/>
      <c r="H148" s="208">
        <v>1</v>
      </c>
      <c r="I148" s="208"/>
      <c r="J148" s="208">
        <v>2</v>
      </c>
      <c r="K148" s="208"/>
      <c r="L148" s="208"/>
      <c r="M148" s="209">
        <f t="shared" si="24"/>
        <v>76</v>
      </c>
      <c r="N148" s="171"/>
      <c r="O148" s="53" t="s">
        <v>123</v>
      </c>
      <c r="P148" s="59">
        <v>47</v>
      </c>
      <c r="Q148" s="59">
        <v>20</v>
      </c>
      <c r="R148" s="59"/>
      <c r="S148" s="59">
        <v>3</v>
      </c>
      <c r="T148" s="59">
        <v>3</v>
      </c>
      <c r="U148" s="59"/>
      <c r="V148" s="59"/>
      <c r="W148" s="59"/>
      <c r="X148" s="51"/>
      <c r="Y148" s="172"/>
      <c r="Z148" s="20">
        <f t="shared" si="23"/>
        <v>73</v>
      </c>
      <c r="AA148" s="1"/>
    </row>
    <row r="149" spans="1:27" ht="24" x14ac:dyDescent="0.45">
      <c r="A149" s="204"/>
      <c r="B149" s="207" t="s">
        <v>126</v>
      </c>
      <c r="C149" s="208">
        <v>12</v>
      </c>
      <c r="D149" s="208">
        <v>10</v>
      </c>
      <c r="E149" s="208">
        <v>11</v>
      </c>
      <c r="F149" s="208">
        <v>11</v>
      </c>
      <c r="G149" s="208">
        <v>10</v>
      </c>
      <c r="H149" s="208">
        <v>4</v>
      </c>
      <c r="I149" s="208"/>
      <c r="J149" s="208">
        <v>1</v>
      </c>
      <c r="K149" s="208"/>
      <c r="L149" s="208"/>
      <c r="M149" s="209">
        <f t="shared" si="24"/>
        <v>59</v>
      </c>
      <c r="N149" s="171"/>
      <c r="O149" s="53" t="s">
        <v>125</v>
      </c>
      <c r="P149" s="59">
        <v>22</v>
      </c>
      <c r="Q149" s="59">
        <v>15</v>
      </c>
      <c r="R149" s="59">
        <v>10</v>
      </c>
      <c r="S149" s="59">
        <v>5</v>
      </c>
      <c r="T149" s="59"/>
      <c r="U149" s="59"/>
      <c r="V149" s="59">
        <v>3</v>
      </c>
      <c r="W149" s="59"/>
      <c r="X149" s="51"/>
      <c r="Y149" s="172"/>
      <c r="Z149" s="20">
        <f t="shared" si="23"/>
        <v>55</v>
      </c>
      <c r="AA149" s="1"/>
    </row>
    <row r="150" spans="1:27" ht="24" x14ac:dyDescent="0.45">
      <c r="A150" s="204"/>
      <c r="B150" s="207" t="s">
        <v>127</v>
      </c>
      <c r="C150" s="208">
        <v>16</v>
      </c>
      <c r="D150" s="208">
        <v>9</v>
      </c>
      <c r="E150" s="208">
        <v>13</v>
      </c>
      <c r="F150" s="208">
        <v>6</v>
      </c>
      <c r="G150" s="208">
        <v>1</v>
      </c>
      <c r="H150" s="208"/>
      <c r="I150" s="208"/>
      <c r="J150" s="208">
        <v>1</v>
      </c>
      <c r="K150" s="208"/>
      <c r="L150" s="208"/>
      <c r="M150" s="209">
        <f t="shared" si="24"/>
        <v>46</v>
      </c>
      <c r="N150" s="171"/>
      <c r="O150" s="53" t="s">
        <v>263</v>
      </c>
      <c r="P150" s="59">
        <v>15</v>
      </c>
      <c r="Q150" s="59">
        <v>6</v>
      </c>
      <c r="R150" s="59">
        <v>7</v>
      </c>
      <c r="S150" s="59">
        <v>5</v>
      </c>
      <c r="T150" s="59">
        <v>6</v>
      </c>
      <c r="U150" s="59">
        <v>2</v>
      </c>
      <c r="V150" s="59">
        <v>2</v>
      </c>
      <c r="W150" s="59">
        <v>1</v>
      </c>
      <c r="X150" s="172"/>
      <c r="Y150" s="172"/>
      <c r="Z150" s="20">
        <f t="shared" si="23"/>
        <v>44</v>
      </c>
      <c r="AA150" s="1"/>
    </row>
    <row r="151" spans="1:27" ht="24" x14ac:dyDescent="0.45">
      <c r="A151" s="204"/>
      <c r="B151" s="207" t="s">
        <v>129</v>
      </c>
      <c r="C151" s="208">
        <v>20</v>
      </c>
      <c r="D151" s="208">
        <v>11</v>
      </c>
      <c r="E151" s="208">
        <v>9</v>
      </c>
      <c r="F151" s="208">
        <v>5</v>
      </c>
      <c r="G151" s="208">
        <v>6</v>
      </c>
      <c r="H151" s="208">
        <v>5</v>
      </c>
      <c r="I151" s="208"/>
      <c r="J151" s="208">
        <v>2</v>
      </c>
      <c r="K151" s="208"/>
      <c r="L151" s="208"/>
      <c r="M151" s="209">
        <f>SUM(C151:L151)</f>
        <v>58</v>
      </c>
      <c r="N151" s="171"/>
      <c r="O151" s="53" t="s">
        <v>128</v>
      </c>
      <c r="P151" s="59">
        <v>40</v>
      </c>
      <c r="Q151" s="59">
        <v>11</v>
      </c>
      <c r="R151" s="59">
        <v>2</v>
      </c>
      <c r="S151" s="59">
        <v>1</v>
      </c>
      <c r="T151" s="59">
        <v>1</v>
      </c>
      <c r="U151" s="59"/>
      <c r="V151" s="59">
        <v>2</v>
      </c>
      <c r="W151" s="59"/>
      <c r="X151" s="51"/>
      <c r="Y151" s="172"/>
      <c r="Z151" s="20">
        <f t="shared" si="23"/>
        <v>57</v>
      </c>
      <c r="AA151" s="1"/>
    </row>
    <row r="152" spans="1:27" ht="24" x14ac:dyDescent="0.2">
      <c r="A152" s="204"/>
      <c r="B152" s="207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9"/>
      <c r="N152" s="171"/>
      <c r="O152" s="172" t="s">
        <v>5</v>
      </c>
      <c r="P152" s="172">
        <f t="shared" ref="P152:W152" si="25">SUM(P141:P151)</f>
        <v>333</v>
      </c>
      <c r="Q152" s="172">
        <f t="shared" si="25"/>
        <v>98</v>
      </c>
      <c r="R152" s="172">
        <f t="shared" si="25"/>
        <v>43</v>
      </c>
      <c r="S152" s="172">
        <f t="shared" si="25"/>
        <v>37</v>
      </c>
      <c r="T152" s="172">
        <f t="shared" si="25"/>
        <v>26</v>
      </c>
      <c r="U152" s="172">
        <f t="shared" si="25"/>
        <v>23</v>
      </c>
      <c r="V152" s="172">
        <f t="shared" si="25"/>
        <v>16</v>
      </c>
      <c r="W152" s="172">
        <f t="shared" si="25"/>
        <v>10</v>
      </c>
      <c r="X152" s="172"/>
      <c r="Y152" s="172"/>
      <c r="Z152" s="117">
        <f>SUM(Z141:Z151)</f>
        <v>586</v>
      </c>
      <c r="AA152" s="1"/>
    </row>
    <row r="153" spans="1:27" ht="24" x14ac:dyDescent="0.2">
      <c r="A153" s="204"/>
      <c r="B153" s="207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1"/>
      <c r="N153" s="171"/>
      <c r="O153" s="3"/>
      <c r="P153" s="172">
        <f>P152*P140</f>
        <v>1332</v>
      </c>
      <c r="Q153" s="225">
        <f t="shared" ref="Q153:W153" si="26">Q152*Q140</f>
        <v>343</v>
      </c>
      <c r="R153" s="225">
        <f t="shared" si="26"/>
        <v>129</v>
      </c>
      <c r="S153" s="225">
        <f t="shared" si="26"/>
        <v>92.5</v>
      </c>
      <c r="T153" s="225">
        <f t="shared" si="26"/>
        <v>52</v>
      </c>
      <c r="U153" s="225">
        <f t="shared" si="26"/>
        <v>34.5</v>
      </c>
      <c r="V153" s="225">
        <f t="shared" si="26"/>
        <v>16</v>
      </c>
      <c r="W153" s="225">
        <f t="shared" si="26"/>
        <v>0</v>
      </c>
      <c r="X153" s="172"/>
      <c r="Y153" s="172"/>
      <c r="Z153" s="117">
        <f>SUM(P153:Y153)</f>
        <v>1999</v>
      </c>
      <c r="AA153" s="1"/>
    </row>
    <row r="154" spans="1:27" ht="24" x14ac:dyDescent="0.2">
      <c r="A154" s="204"/>
      <c r="B154" s="212" t="s">
        <v>5</v>
      </c>
      <c r="C154" s="211">
        <f t="shared" ref="C154:J154" si="27">SUM(C141:C153)</f>
        <v>221</v>
      </c>
      <c r="D154" s="211">
        <f t="shared" si="27"/>
        <v>117</v>
      </c>
      <c r="E154" s="211">
        <f t="shared" si="27"/>
        <v>96</v>
      </c>
      <c r="F154" s="211">
        <f t="shared" si="27"/>
        <v>59</v>
      </c>
      <c r="G154" s="211">
        <f t="shared" si="27"/>
        <v>44</v>
      </c>
      <c r="H154" s="211">
        <f t="shared" si="27"/>
        <v>28</v>
      </c>
      <c r="I154" s="211">
        <f t="shared" si="27"/>
        <v>16</v>
      </c>
      <c r="J154" s="211">
        <f t="shared" si="27"/>
        <v>19</v>
      </c>
      <c r="K154" s="211"/>
      <c r="L154" s="211"/>
      <c r="M154" s="211">
        <v>665</v>
      </c>
      <c r="N154" s="171"/>
      <c r="O154" s="247" t="s">
        <v>26</v>
      </c>
      <c r="P154" s="248">
        <f>Z153/Z152</f>
        <v>3.4112627986348123</v>
      </c>
      <c r="Q154" s="173"/>
      <c r="R154" s="173"/>
      <c r="S154" s="173"/>
      <c r="T154" s="173"/>
      <c r="U154" s="173"/>
      <c r="V154" s="173"/>
      <c r="W154" s="173"/>
      <c r="X154" s="173"/>
      <c r="Y154" s="173"/>
      <c r="Z154" s="174"/>
      <c r="AA154" s="1"/>
    </row>
    <row r="155" spans="1:27" ht="24" x14ac:dyDescent="0.2">
      <c r="A155" s="204"/>
      <c r="B155" s="213" t="s">
        <v>26</v>
      </c>
      <c r="C155" s="739">
        <v>2.95</v>
      </c>
      <c r="D155" s="740"/>
      <c r="E155" s="740"/>
      <c r="F155" s="740"/>
      <c r="G155" s="740"/>
      <c r="H155" s="740"/>
      <c r="I155" s="740"/>
      <c r="J155" s="740"/>
      <c r="K155" s="740"/>
      <c r="L155" s="740"/>
      <c r="M155" s="741"/>
      <c r="N155" s="175"/>
      <c r="O155" s="172" t="s">
        <v>28</v>
      </c>
      <c r="P155" s="173">
        <f>(P152*100)/Z152</f>
        <v>56.8259385665529</v>
      </c>
      <c r="Q155" s="173">
        <f>(Q152*100)/Z152</f>
        <v>16.723549488054609</v>
      </c>
      <c r="R155" s="173">
        <f>(R152*100)/Z152</f>
        <v>7.337883959044369</v>
      </c>
      <c r="S155" s="173">
        <f>(S152*100)/Z152</f>
        <v>6.3139931740614337</v>
      </c>
      <c r="T155" s="173">
        <f>(T152*100)/Z152</f>
        <v>4.4368600682593859</v>
      </c>
      <c r="U155" s="173">
        <f>(U152*100)/Z152</f>
        <v>3.9249146757679183</v>
      </c>
      <c r="V155" s="173">
        <f>(V152*100)/Z152</f>
        <v>2.7303754266211606</v>
      </c>
      <c r="W155" s="173">
        <f>(W152*100)/Z152</f>
        <v>1.7064846416382253</v>
      </c>
      <c r="X155" s="173"/>
      <c r="Y155" s="173"/>
      <c r="Z155" s="174">
        <f>SUM(P155:Y155)</f>
        <v>100.00000000000003</v>
      </c>
      <c r="AA155" s="1"/>
    </row>
    <row r="156" spans="1:27" ht="24" x14ac:dyDescent="0.2">
      <c r="A156" s="204"/>
      <c r="B156" s="212" t="s">
        <v>28</v>
      </c>
      <c r="C156" s="214">
        <f>(C154*100)/M154</f>
        <v>33.233082706766915</v>
      </c>
      <c r="D156" s="214">
        <f>(D154*100)/M154</f>
        <v>17.593984962406015</v>
      </c>
      <c r="E156" s="214">
        <f>(E154*100)/M154</f>
        <v>14.436090225563909</v>
      </c>
      <c r="F156" s="214">
        <f>(F154*100)/M154</f>
        <v>8.8721804511278197</v>
      </c>
      <c r="G156" s="214">
        <f>(G154*100)/M154</f>
        <v>6.6165413533834583</v>
      </c>
      <c r="H156" s="214">
        <f>(H154*100)/M154</f>
        <v>4.2105263157894735</v>
      </c>
      <c r="I156" s="214">
        <f>(I154*100)/M154</f>
        <v>2.4060150375939848</v>
      </c>
      <c r="J156" s="214">
        <f>(J154*100)/M154</f>
        <v>2.8571428571428572</v>
      </c>
      <c r="K156" s="214"/>
      <c r="L156" s="214"/>
      <c r="M156" s="214">
        <v>100</v>
      </c>
      <c r="N156" s="175"/>
      <c r="O156" s="1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"/>
    </row>
    <row r="157" spans="1:27" ht="24" x14ac:dyDescent="0.2">
      <c r="A157" s="204"/>
      <c r="B157" s="215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5"/>
      <c r="O157" s="25" t="s">
        <v>30</v>
      </c>
      <c r="P157" s="5"/>
      <c r="Q157" s="5"/>
      <c r="R157" s="5"/>
      <c r="S157" s="5"/>
      <c r="T157" s="4"/>
      <c r="U157" s="4">
        <f>P155+Q155+R155</f>
        <v>80.887372013651884</v>
      </c>
      <c r="V157" s="6"/>
      <c r="W157" s="6"/>
      <c r="X157" s="6"/>
      <c r="Y157" s="6"/>
      <c r="Z157" s="6"/>
      <c r="AA157" s="1"/>
    </row>
    <row r="158" spans="1:27" ht="24" x14ac:dyDescent="0.2">
      <c r="A158" s="204"/>
      <c r="B158" s="216" t="s">
        <v>78</v>
      </c>
      <c r="C158" s="215"/>
      <c r="D158" s="215"/>
      <c r="E158" s="215"/>
      <c r="F158" s="215"/>
      <c r="G158" s="215"/>
      <c r="H158" s="216">
        <f>C156+D156+E156</f>
        <v>65.26315789473685</v>
      </c>
      <c r="I158" s="216"/>
      <c r="J158" s="215"/>
      <c r="K158" s="215"/>
      <c r="L158" s="215"/>
      <c r="M158" s="215"/>
      <c r="N158" s="11"/>
      <c r="O158" s="5" t="s">
        <v>333</v>
      </c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1"/>
    </row>
    <row r="159" spans="1:27" s="1" customFormat="1" ht="24" x14ac:dyDescent="0.2">
      <c r="A159" s="204"/>
      <c r="B159" s="204" t="s">
        <v>230</v>
      </c>
      <c r="C159" s="215"/>
      <c r="D159" s="215"/>
      <c r="E159" s="215"/>
      <c r="F159" s="215"/>
      <c r="G159" s="215"/>
      <c r="H159" s="216"/>
      <c r="I159" s="216"/>
      <c r="J159" s="215"/>
      <c r="K159" s="215"/>
      <c r="L159" s="215"/>
      <c r="M159" s="215"/>
      <c r="N159" s="11"/>
      <c r="O159" s="5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7" s="1" customFormat="1" ht="24" x14ac:dyDescent="0.2">
      <c r="A160" s="204"/>
      <c r="B160" s="216"/>
      <c r="C160" s="215"/>
      <c r="D160" s="215"/>
      <c r="E160" s="215"/>
      <c r="F160" s="215"/>
      <c r="G160" s="215"/>
      <c r="H160" s="216"/>
      <c r="I160" s="216"/>
      <c r="J160" s="215"/>
      <c r="K160" s="215"/>
      <c r="L160" s="215"/>
      <c r="M160" s="215"/>
      <c r="N160" s="11"/>
      <c r="O160" s="5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7" s="1" customFormat="1" ht="24" x14ac:dyDescent="0.2">
      <c r="A161" s="204"/>
      <c r="B161" s="216"/>
      <c r="C161" s="215"/>
      <c r="D161" s="215"/>
      <c r="E161" s="215"/>
      <c r="F161" s="215"/>
      <c r="G161" s="215"/>
      <c r="H161" s="216"/>
      <c r="I161" s="216"/>
      <c r="J161" s="215"/>
      <c r="K161" s="215"/>
      <c r="L161" s="215"/>
      <c r="M161" s="215"/>
      <c r="N161" s="11"/>
      <c r="O161" s="5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7" s="1" customFormat="1" ht="24" x14ac:dyDescent="0.2">
      <c r="A162" s="204"/>
      <c r="B162" s="216"/>
      <c r="C162" s="215"/>
      <c r="D162" s="215"/>
      <c r="E162" s="215"/>
      <c r="F162" s="215"/>
      <c r="G162" s="215"/>
      <c r="H162" s="216"/>
      <c r="I162" s="216"/>
      <c r="J162" s="215"/>
      <c r="K162" s="215"/>
      <c r="L162" s="215"/>
      <c r="M162" s="215"/>
      <c r="N162" s="11"/>
      <c r="O162" s="5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7" s="1" customFormat="1" ht="24" x14ac:dyDescent="0.2">
      <c r="A163" s="204"/>
      <c r="B163" s="216"/>
      <c r="C163" s="215"/>
      <c r="D163" s="215"/>
      <c r="E163" s="215"/>
      <c r="F163" s="215"/>
      <c r="G163" s="215"/>
      <c r="H163" s="216"/>
      <c r="I163" s="216"/>
      <c r="J163" s="215"/>
      <c r="K163" s="215"/>
      <c r="L163" s="215"/>
      <c r="M163" s="215"/>
      <c r="N163" s="11"/>
      <c r="O163" s="5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7" s="1" customFormat="1" ht="24" x14ac:dyDescent="0.2">
      <c r="A164" s="204"/>
      <c r="B164" s="216"/>
      <c r="C164" s="215"/>
      <c r="D164" s="215"/>
      <c r="E164" s="215"/>
      <c r="F164" s="215"/>
      <c r="G164" s="215"/>
      <c r="H164" s="216"/>
      <c r="I164" s="216"/>
      <c r="J164" s="215"/>
      <c r="K164" s="215"/>
      <c r="L164" s="215"/>
      <c r="M164" s="215"/>
      <c r="N164" s="11"/>
      <c r="O164" s="5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7" s="1" customFormat="1" ht="24" x14ac:dyDescent="0.2">
      <c r="A165" s="204"/>
      <c r="B165" s="216"/>
      <c r="C165" s="215"/>
      <c r="D165" s="215"/>
      <c r="E165" s="215"/>
      <c r="F165" s="215"/>
      <c r="G165" s="215"/>
      <c r="H165" s="216"/>
      <c r="I165" s="216"/>
      <c r="J165" s="215"/>
      <c r="K165" s="215"/>
      <c r="L165" s="215"/>
      <c r="M165" s="215"/>
      <c r="N165" s="11"/>
      <c r="O165" s="5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7" s="1" customFormat="1" ht="24" x14ac:dyDescent="0.2">
      <c r="A166" s="204"/>
      <c r="B166" s="216"/>
      <c r="C166" s="215"/>
      <c r="D166" s="215"/>
      <c r="E166" s="215"/>
      <c r="F166" s="215"/>
      <c r="G166" s="215"/>
      <c r="H166" s="216"/>
      <c r="I166" s="216"/>
      <c r="J166" s="215"/>
      <c r="K166" s="215"/>
      <c r="L166" s="215"/>
      <c r="M166" s="215"/>
      <c r="N166" s="11"/>
      <c r="O166" s="5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7" s="1" customFormat="1" ht="24" x14ac:dyDescent="0.2">
      <c r="A167" s="204"/>
      <c r="B167" s="216"/>
      <c r="C167" s="215"/>
      <c r="D167" s="215"/>
      <c r="E167" s="215"/>
      <c r="F167" s="215"/>
      <c r="G167" s="215"/>
      <c r="H167" s="216"/>
      <c r="I167" s="216"/>
      <c r="J167" s="215"/>
      <c r="K167" s="215"/>
      <c r="L167" s="215"/>
      <c r="M167" s="215"/>
      <c r="N167" s="11"/>
      <c r="O167" s="5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7" s="1" customFormat="1" ht="24" x14ac:dyDescent="0.2">
      <c r="A168" s="204"/>
      <c r="B168" s="216"/>
      <c r="C168" s="215"/>
      <c r="D168" s="215"/>
      <c r="E168" s="215"/>
      <c r="F168" s="215"/>
      <c r="G168" s="215"/>
      <c r="H168" s="216"/>
      <c r="I168" s="216"/>
      <c r="J168" s="215"/>
      <c r="K168" s="215"/>
      <c r="L168" s="215"/>
      <c r="M168" s="215"/>
      <c r="N168" s="11"/>
      <c r="O168" s="5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7" ht="24" x14ac:dyDescent="0.2">
      <c r="A169" s="204"/>
      <c r="B169" s="216"/>
      <c r="C169" s="215"/>
      <c r="D169" s="215"/>
      <c r="E169" s="215"/>
      <c r="F169" s="215"/>
      <c r="G169" s="215"/>
      <c r="H169" s="215"/>
      <c r="I169" s="216"/>
      <c r="J169" s="215"/>
      <c r="K169" s="215"/>
      <c r="L169" s="215"/>
      <c r="M169" s="215"/>
      <c r="N169" s="11"/>
      <c r="O169" s="132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1"/>
    </row>
    <row r="170" spans="1:27" ht="24" x14ac:dyDescent="0.2">
      <c r="A170" s="204"/>
      <c r="B170" s="204" t="s">
        <v>230</v>
      </c>
      <c r="C170" s="215"/>
      <c r="D170" s="215"/>
      <c r="E170" s="215"/>
      <c r="F170" s="215"/>
      <c r="G170" s="215"/>
      <c r="H170" s="215"/>
      <c r="I170" s="216"/>
      <c r="J170" s="215"/>
      <c r="K170" s="215"/>
      <c r="L170" s="215"/>
      <c r="M170" s="215"/>
      <c r="N170" s="11"/>
      <c r="O170" s="132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1"/>
    </row>
    <row r="171" spans="1:27" ht="24" x14ac:dyDescent="0.2">
      <c r="A171" s="6"/>
      <c r="B171" s="730" t="s">
        <v>214</v>
      </c>
      <c r="C171" s="730"/>
      <c r="D171" s="730"/>
      <c r="E171" s="730"/>
      <c r="F171" s="730"/>
      <c r="G171" s="730"/>
      <c r="H171" s="730"/>
      <c r="I171" s="730"/>
      <c r="J171" s="730"/>
      <c r="K171" s="730"/>
      <c r="L171" s="730"/>
      <c r="M171" s="730"/>
      <c r="N171" s="170"/>
      <c r="O171" s="706" t="s">
        <v>214</v>
      </c>
      <c r="P171" s="706"/>
      <c r="Q171" s="706"/>
      <c r="R171" s="706"/>
      <c r="S171" s="706"/>
      <c r="T171" s="706"/>
      <c r="U171" s="706"/>
      <c r="V171" s="706"/>
      <c r="W171" s="706"/>
      <c r="X171" s="706"/>
      <c r="Y171" s="706"/>
      <c r="Z171" s="706"/>
      <c r="AA171" s="1"/>
    </row>
    <row r="172" spans="1:27" ht="24.75" thickBot="1" x14ac:dyDescent="0.25">
      <c r="A172" s="6"/>
      <c r="B172" s="731" t="s">
        <v>309</v>
      </c>
      <c r="C172" s="731"/>
      <c r="D172" s="731"/>
      <c r="E172" s="731"/>
      <c r="F172" s="731"/>
      <c r="G172" s="731"/>
      <c r="H172" s="731"/>
      <c r="I172" s="731"/>
      <c r="J172" s="731"/>
      <c r="K172" s="731"/>
      <c r="L172" s="731"/>
      <c r="M172" s="731"/>
      <c r="N172" s="171"/>
      <c r="O172" s="705" t="s">
        <v>314</v>
      </c>
      <c r="P172" s="705"/>
      <c r="Q172" s="705"/>
      <c r="R172" s="705"/>
      <c r="S172" s="705"/>
      <c r="T172" s="705"/>
      <c r="U172" s="705"/>
      <c r="V172" s="705"/>
      <c r="W172" s="705"/>
      <c r="X172" s="705"/>
      <c r="Y172" s="705"/>
      <c r="Z172" s="705"/>
      <c r="AA172" s="1"/>
    </row>
    <row r="173" spans="1:27" ht="24" x14ac:dyDescent="0.2">
      <c r="A173" s="6"/>
      <c r="B173" s="707" t="s">
        <v>1</v>
      </c>
      <c r="C173" s="709" t="s">
        <v>2</v>
      </c>
      <c r="D173" s="710"/>
      <c r="E173" s="710"/>
      <c r="F173" s="710"/>
      <c r="G173" s="710"/>
      <c r="H173" s="710"/>
      <c r="I173" s="710"/>
      <c r="J173" s="710"/>
      <c r="K173" s="710"/>
      <c r="L173" s="710"/>
      <c r="M173" s="711"/>
      <c r="N173" s="171"/>
      <c r="O173" s="713" t="s">
        <v>1</v>
      </c>
      <c r="P173" s="713" t="s">
        <v>2</v>
      </c>
      <c r="Q173" s="713"/>
      <c r="R173" s="713"/>
      <c r="S173" s="713"/>
      <c r="T173" s="713"/>
      <c r="U173" s="713"/>
      <c r="V173" s="713"/>
      <c r="W173" s="713"/>
      <c r="X173" s="713"/>
      <c r="Y173" s="713"/>
      <c r="Z173" s="713"/>
      <c r="AA173" s="1"/>
    </row>
    <row r="174" spans="1:27" ht="24.75" thickBot="1" x14ac:dyDescent="0.25">
      <c r="A174" s="6"/>
      <c r="B174" s="708"/>
      <c r="C174" s="12">
        <v>4</v>
      </c>
      <c r="D174" s="12">
        <v>3.5</v>
      </c>
      <c r="E174" s="12">
        <v>3</v>
      </c>
      <c r="F174" s="12">
        <v>2.5</v>
      </c>
      <c r="G174" s="12">
        <v>2</v>
      </c>
      <c r="H174" s="12">
        <v>1.5</v>
      </c>
      <c r="I174" s="12">
        <v>1</v>
      </c>
      <c r="J174" s="12">
        <v>0</v>
      </c>
      <c r="K174" s="12" t="s">
        <v>3</v>
      </c>
      <c r="L174" s="12" t="s">
        <v>4</v>
      </c>
      <c r="M174" s="140" t="s">
        <v>5</v>
      </c>
      <c r="N174" s="171"/>
      <c r="O174" s="713"/>
      <c r="P174" s="172">
        <v>4</v>
      </c>
      <c r="Q174" s="172">
        <v>3.5</v>
      </c>
      <c r="R174" s="172">
        <v>3</v>
      </c>
      <c r="S174" s="172">
        <v>2.5</v>
      </c>
      <c r="T174" s="172">
        <v>2</v>
      </c>
      <c r="U174" s="172">
        <v>1.5</v>
      </c>
      <c r="V174" s="172">
        <v>1</v>
      </c>
      <c r="W174" s="172">
        <v>0</v>
      </c>
      <c r="X174" s="172" t="s">
        <v>3</v>
      </c>
      <c r="Y174" s="172" t="s">
        <v>4</v>
      </c>
      <c r="Z174" s="172" t="s">
        <v>5</v>
      </c>
      <c r="AA174" s="1"/>
    </row>
    <row r="175" spans="1:27" ht="24" x14ac:dyDescent="0.45">
      <c r="A175" s="6"/>
      <c r="B175" s="14" t="s">
        <v>130</v>
      </c>
      <c r="C175" s="15">
        <v>21</v>
      </c>
      <c r="D175" s="15">
        <v>9</v>
      </c>
      <c r="E175" s="15">
        <v>10</v>
      </c>
      <c r="F175" s="15">
        <v>6</v>
      </c>
      <c r="G175" s="15">
        <v>10</v>
      </c>
      <c r="H175" s="15">
        <v>11</v>
      </c>
      <c r="I175" s="15">
        <v>3</v>
      </c>
      <c r="J175" s="15"/>
      <c r="K175" s="15"/>
      <c r="L175" s="15"/>
      <c r="M175" s="15">
        <f t="shared" ref="M175:M190" si="28">SUM(C175:L175)</f>
        <v>70</v>
      </c>
      <c r="N175" s="171"/>
      <c r="O175" s="53" t="s">
        <v>131</v>
      </c>
      <c r="P175" s="59">
        <v>16</v>
      </c>
      <c r="Q175" s="59">
        <v>6</v>
      </c>
      <c r="R175" s="59">
        <v>13</v>
      </c>
      <c r="S175" s="59">
        <v>21</v>
      </c>
      <c r="T175" s="59">
        <v>8</v>
      </c>
      <c r="U175" s="59">
        <v>4</v>
      </c>
      <c r="V175" s="59">
        <v>2</v>
      </c>
      <c r="W175" s="59"/>
      <c r="X175" s="172"/>
      <c r="Y175" s="172"/>
      <c r="Z175" s="172">
        <f t="shared" ref="Z175:Z191" si="29">SUM(P175:Y175)</f>
        <v>70</v>
      </c>
      <c r="AA175" s="1"/>
    </row>
    <row r="176" spans="1:27" ht="24" x14ac:dyDescent="0.45">
      <c r="A176" s="6"/>
      <c r="B176" s="14" t="s">
        <v>132</v>
      </c>
      <c r="C176" s="15">
        <v>1</v>
      </c>
      <c r="D176" s="15">
        <v>2</v>
      </c>
      <c r="E176" s="15">
        <v>6</v>
      </c>
      <c r="F176" s="15">
        <v>4</v>
      </c>
      <c r="G176" s="15">
        <v>5</v>
      </c>
      <c r="H176" s="15"/>
      <c r="I176" s="15"/>
      <c r="J176" s="15"/>
      <c r="K176" s="15"/>
      <c r="L176" s="15"/>
      <c r="M176" s="192">
        <f t="shared" si="28"/>
        <v>18</v>
      </c>
      <c r="N176" s="171"/>
      <c r="O176" s="53" t="s">
        <v>133</v>
      </c>
      <c r="P176" s="59">
        <v>2</v>
      </c>
      <c r="Q176" s="59">
        <v>6</v>
      </c>
      <c r="R176" s="59">
        <v>4</v>
      </c>
      <c r="S176" s="59">
        <v>5</v>
      </c>
      <c r="T176" s="59"/>
      <c r="U176" s="59"/>
      <c r="V176" s="59"/>
      <c r="W176" s="59"/>
      <c r="X176" s="172"/>
      <c r="Y176" s="172"/>
      <c r="Z176" s="172">
        <f t="shared" si="29"/>
        <v>17</v>
      </c>
      <c r="AA176" s="1"/>
    </row>
    <row r="177" spans="1:27" ht="24" x14ac:dyDescent="0.45">
      <c r="A177" s="6"/>
      <c r="B177" s="2" t="s">
        <v>134</v>
      </c>
      <c r="C177" s="15">
        <v>14</v>
      </c>
      <c r="D177" s="15">
        <v>7</v>
      </c>
      <c r="E177" s="15">
        <v>18</v>
      </c>
      <c r="F177" s="15">
        <v>6</v>
      </c>
      <c r="G177" s="15">
        <v>6</v>
      </c>
      <c r="H177" s="15">
        <v>3</v>
      </c>
      <c r="I177" s="15">
        <v>2</v>
      </c>
      <c r="J177" s="15"/>
      <c r="K177" s="15"/>
      <c r="L177" s="15"/>
      <c r="M177" s="192">
        <f t="shared" si="28"/>
        <v>56</v>
      </c>
      <c r="N177" s="171"/>
      <c r="O177" s="53" t="s">
        <v>135</v>
      </c>
      <c r="P177" s="59">
        <v>6</v>
      </c>
      <c r="Q177" s="59">
        <v>4</v>
      </c>
      <c r="R177" s="59">
        <v>8</v>
      </c>
      <c r="S177" s="59">
        <v>15</v>
      </c>
      <c r="T177" s="59">
        <v>11</v>
      </c>
      <c r="U177" s="59">
        <v>6</v>
      </c>
      <c r="V177" s="59">
        <v>4</v>
      </c>
      <c r="W177" s="59">
        <v>2</v>
      </c>
      <c r="X177" s="172"/>
      <c r="Y177" s="172"/>
      <c r="Z177" s="172">
        <f t="shared" si="29"/>
        <v>56</v>
      </c>
      <c r="AA177" s="1"/>
    </row>
    <row r="178" spans="1:27" ht="24" x14ac:dyDescent="0.45">
      <c r="A178" s="6"/>
      <c r="B178" s="14" t="s">
        <v>136</v>
      </c>
      <c r="C178" s="15">
        <v>7</v>
      </c>
      <c r="D178" s="15">
        <v>1</v>
      </c>
      <c r="E178" s="15">
        <v>5</v>
      </c>
      <c r="F178" s="15">
        <v>2</v>
      </c>
      <c r="G178" s="15">
        <v>5</v>
      </c>
      <c r="H178" s="15">
        <v>3</v>
      </c>
      <c r="I178" s="15"/>
      <c r="J178" s="15"/>
      <c r="K178" s="15"/>
      <c r="L178" s="15"/>
      <c r="M178" s="192">
        <f t="shared" si="28"/>
        <v>23</v>
      </c>
      <c r="N178" s="171"/>
      <c r="O178" s="53" t="s">
        <v>137</v>
      </c>
      <c r="P178" s="59">
        <v>9</v>
      </c>
      <c r="Q178" s="59">
        <v>3</v>
      </c>
      <c r="R178" s="59">
        <v>3</v>
      </c>
      <c r="S178" s="59">
        <v>3</v>
      </c>
      <c r="T178" s="59">
        <v>1</v>
      </c>
      <c r="U178" s="59">
        <v>4</v>
      </c>
      <c r="V178" s="59"/>
      <c r="W178" s="59"/>
      <c r="X178" s="172"/>
      <c r="Y178" s="172"/>
      <c r="Z178" s="172">
        <f t="shared" si="29"/>
        <v>23</v>
      </c>
      <c r="AA178" s="1"/>
    </row>
    <row r="179" spans="1:27" ht="24" x14ac:dyDescent="0.45">
      <c r="A179" s="6"/>
      <c r="B179" s="14" t="s">
        <v>138</v>
      </c>
      <c r="C179" s="15">
        <v>5</v>
      </c>
      <c r="D179" s="15">
        <v>6</v>
      </c>
      <c r="E179" s="15">
        <v>10</v>
      </c>
      <c r="F179" s="15">
        <v>12</v>
      </c>
      <c r="G179" s="15">
        <v>20</v>
      </c>
      <c r="H179" s="15">
        <v>9</v>
      </c>
      <c r="I179" s="15">
        <v>10</v>
      </c>
      <c r="J179" s="15">
        <v>4</v>
      </c>
      <c r="K179" s="15"/>
      <c r="L179" s="15"/>
      <c r="M179" s="192">
        <f t="shared" si="28"/>
        <v>76</v>
      </c>
      <c r="N179" s="171"/>
      <c r="O179" s="53" t="s">
        <v>139</v>
      </c>
      <c r="P179" s="59">
        <v>10</v>
      </c>
      <c r="Q179" s="59">
        <v>5</v>
      </c>
      <c r="R179" s="59">
        <v>10</v>
      </c>
      <c r="S179" s="59">
        <v>9</v>
      </c>
      <c r="T179" s="59">
        <v>11</v>
      </c>
      <c r="U179" s="59">
        <v>5</v>
      </c>
      <c r="V179" s="59">
        <v>12</v>
      </c>
      <c r="W179" s="59">
        <v>11</v>
      </c>
      <c r="X179" s="172"/>
      <c r="Y179" s="172"/>
      <c r="Z179" s="172">
        <f t="shared" si="29"/>
        <v>73</v>
      </c>
      <c r="AA179" s="1"/>
    </row>
    <row r="180" spans="1:27" ht="24" x14ac:dyDescent="0.45">
      <c r="A180" s="6"/>
      <c r="B180" s="14" t="s">
        <v>140</v>
      </c>
      <c r="C180" s="15"/>
      <c r="D180" s="15"/>
      <c r="E180" s="15">
        <v>3</v>
      </c>
      <c r="F180" s="15">
        <v>4</v>
      </c>
      <c r="G180" s="15">
        <v>1</v>
      </c>
      <c r="H180" s="15">
        <v>3</v>
      </c>
      <c r="I180" s="15">
        <v>2</v>
      </c>
      <c r="J180" s="15">
        <v>1</v>
      </c>
      <c r="K180" s="15"/>
      <c r="L180" s="15"/>
      <c r="M180" s="192">
        <f t="shared" si="28"/>
        <v>14</v>
      </c>
      <c r="N180" s="171"/>
      <c r="O180" s="53" t="s">
        <v>141</v>
      </c>
      <c r="P180" s="59">
        <v>1</v>
      </c>
      <c r="Q180" s="59">
        <v>5</v>
      </c>
      <c r="R180" s="59">
        <v>4</v>
      </c>
      <c r="S180" s="59"/>
      <c r="T180" s="59">
        <v>1</v>
      </c>
      <c r="U180" s="59">
        <v>1</v>
      </c>
      <c r="V180" s="59">
        <v>3</v>
      </c>
      <c r="W180" s="59"/>
      <c r="X180" s="172"/>
      <c r="Y180" s="172"/>
      <c r="Z180" s="172">
        <f t="shared" si="29"/>
        <v>15</v>
      </c>
      <c r="AA180" s="1"/>
    </row>
    <row r="181" spans="1:27" ht="24" x14ac:dyDescent="0.45">
      <c r="A181" s="6"/>
      <c r="B181" s="14" t="s">
        <v>251</v>
      </c>
      <c r="C181" s="15">
        <v>12</v>
      </c>
      <c r="D181" s="15">
        <v>17</v>
      </c>
      <c r="E181" s="15">
        <v>12</v>
      </c>
      <c r="F181" s="15">
        <v>9</v>
      </c>
      <c r="G181" s="15">
        <v>4</v>
      </c>
      <c r="H181" s="15">
        <v>4</v>
      </c>
      <c r="I181" s="15"/>
      <c r="J181" s="15">
        <v>1</v>
      </c>
      <c r="K181" s="15"/>
      <c r="L181" s="15"/>
      <c r="M181" s="192">
        <f t="shared" si="28"/>
        <v>59</v>
      </c>
      <c r="N181" s="171"/>
      <c r="O181" s="53" t="s">
        <v>142</v>
      </c>
      <c r="P181" s="59">
        <v>1</v>
      </c>
      <c r="Q181" s="59">
        <v>6</v>
      </c>
      <c r="R181" s="59">
        <v>6</v>
      </c>
      <c r="S181" s="59"/>
      <c r="T181" s="59">
        <v>1</v>
      </c>
      <c r="U181" s="59">
        <v>1</v>
      </c>
      <c r="V181" s="59"/>
      <c r="W181" s="59"/>
      <c r="X181" s="33"/>
      <c r="Y181" s="33"/>
      <c r="Z181" s="172">
        <f t="shared" si="29"/>
        <v>15</v>
      </c>
      <c r="AA181" s="1"/>
    </row>
    <row r="182" spans="1:27" ht="24" x14ac:dyDescent="0.45">
      <c r="A182" s="6"/>
      <c r="B182" s="14" t="s">
        <v>324</v>
      </c>
      <c r="C182" s="15">
        <v>7</v>
      </c>
      <c r="D182" s="15">
        <v>5</v>
      </c>
      <c r="E182" s="15">
        <v>10</v>
      </c>
      <c r="F182" s="15">
        <v>3</v>
      </c>
      <c r="G182" s="15">
        <v>3</v>
      </c>
      <c r="H182" s="15">
        <v>1</v>
      </c>
      <c r="I182" s="15"/>
      <c r="J182" s="15"/>
      <c r="K182" s="15"/>
      <c r="L182" s="15"/>
      <c r="M182" s="192">
        <f t="shared" si="28"/>
        <v>29</v>
      </c>
      <c r="N182" s="171"/>
      <c r="O182" s="53" t="s">
        <v>144</v>
      </c>
      <c r="P182" s="59">
        <v>2</v>
      </c>
      <c r="Q182" s="59">
        <v>3</v>
      </c>
      <c r="R182" s="59">
        <v>8</v>
      </c>
      <c r="S182" s="59">
        <v>7</v>
      </c>
      <c r="T182" s="59">
        <v>2</v>
      </c>
      <c r="U182" s="59">
        <v>4</v>
      </c>
      <c r="V182" s="59">
        <v>1</v>
      </c>
      <c r="W182" s="59">
        <v>1</v>
      </c>
      <c r="X182" s="33"/>
      <c r="Y182" s="33"/>
      <c r="Z182" s="172">
        <f t="shared" si="29"/>
        <v>28</v>
      </c>
      <c r="AA182" s="1"/>
    </row>
    <row r="183" spans="1:27" ht="24" x14ac:dyDescent="0.45">
      <c r="A183" s="6"/>
      <c r="B183" s="14" t="s">
        <v>142</v>
      </c>
      <c r="C183" s="15">
        <v>6</v>
      </c>
      <c r="D183" s="15">
        <v>1</v>
      </c>
      <c r="E183" s="15">
        <v>7</v>
      </c>
      <c r="F183" s="15">
        <v>4</v>
      </c>
      <c r="G183" s="15">
        <v>8</v>
      </c>
      <c r="H183" s="15">
        <v>2</v>
      </c>
      <c r="I183" s="15">
        <v>1</v>
      </c>
      <c r="J183" s="15"/>
      <c r="K183" s="15"/>
      <c r="L183" s="15"/>
      <c r="M183" s="192">
        <f t="shared" si="28"/>
        <v>29</v>
      </c>
      <c r="N183" s="171"/>
      <c r="O183" s="53" t="s">
        <v>148</v>
      </c>
      <c r="P183" s="59">
        <v>7</v>
      </c>
      <c r="Q183" s="59">
        <v>4</v>
      </c>
      <c r="R183" s="59">
        <v>12</v>
      </c>
      <c r="S183" s="59">
        <v>4</v>
      </c>
      <c r="T183" s="59"/>
      <c r="U183" s="59"/>
      <c r="V183" s="59"/>
      <c r="W183" s="59"/>
      <c r="X183" s="33"/>
      <c r="Y183" s="33"/>
      <c r="Z183" s="172">
        <f t="shared" si="29"/>
        <v>27</v>
      </c>
      <c r="AA183" s="1"/>
    </row>
    <row r="184" spans="1:27" ht="24" x14ac:dyDescent="0.45">
      <c r="A184" s="6"/>
      <c r="B184" s="14" t="s">
        <v>145</v>
      </c>
      <c r="C184" s="15"/>
      <c r="D184" s="15">
        <v>1</v>
      </c>
      <c r="E184" s="15">
        <v>3</v>
      </c>
      <c r="F184" s="15">
        <v>7</v>
      </c>
      <c r="G184" s="15">
        <v>6</v>
      </c>
      <c r="H184" s="15">
        <v>5</v>
      </c>
      <c r="I184" s="15">
        <v>3</v>
      </c>
      <c r="J184" s="15"/>
      <c r="K184" s="15"/>
      <c r="L184" s="15"/>
      <c r="M184" s="192">
        <f t="shared" si="28"/>
        <v>25</v>
      </c>
      <c r="N184" s="171"/>
      <c r="O184" s="53" t="s">
        <v>146</v>
      </c>
      <c r="P184" s="234">
        <v>2</v>
      </c>
      <c r="Q184" s="234">
        <v>3</v>
      </c>
      <c r="R184" s="234">
        <v>8</v>
      </c>
      <c r="S184" s="234">
        <v>7</v>
      </c>
      <c r="T184" s="234">
        <v>2</v>
      </c>
      <c r="U184" s="234">
        <v>4</v>
      </c>
      <c r="V184" s="234">
        <v>1</v>
      </c>
      <c r="W184" s="234"/>
      <c r="X184" s="172"/>
      <c r="Y184" s="172"/>
      <c r="Z184" s="172">
        <f t="shared" si="29"/>
        <v>27</v>
      </c>
      <c r="AA184" s="1"/>
    </row>
    <row r="185" spans="1:27" ht="24" x14ac:dyDescent="0.45">
      <c r="A185" s="6"/>
      <c r="B185" s="2" t="s">
        <v>147</v>
      </c>
      <c r="C185" s="192"/>
      <c r="D185" s="192">
        <v>4</v>
      </c>
      <c r="E185" s="192">
        <v>7</v>
      </c>
      <c r="F185" s="192">
        <v>8</v>
      </c>
      <c r="G185" s="192">
        <v>4</v>
      </c>
      <c r="H185" s="192">
        <v>1</v>
      </c>
      <c r="I185" s="192">
        <v>1</v>
      </c>
      <c r="J185" s="15"/>
      <c r="K185" s="15"/>
      <c r="L185" s="15"/>
      <c r="M185" s="192">
        <f t="shared" si="28"/>
        <v>25</v>
      </c>
      <c r="N185" s="171"/>
      <c r="O185" s="53" t="s">
        <v>144</v>
      </c>
      <c r="P185" s="59">
        <v>2</v>
      </c>
      <c r="Q185" s="59">
        <v>3</v>
      </c>
      <c r="R185" s="59">
        <v>8</v>
      </c>
      <c r="S185" s="59">
        <v>7</v>
      </c>
      <c r="T185" s="59">
        <v>2</v>
      </c>
      <c r="U185" s="59">
        <v>4</v>
      </c>
      <c r="V185" s="59">
        <v>1</v>
      </c>
      <c r="W185" s="59">
        <v>1</v>
      </c>
      <c r="X185" s="172"/>
      <c r="Y185" s="172"/>
      <c r="Z185" s="172">
        <f t="shared" si="29"/>
        <v>28</v>
      </c>
      <c r="AA185" s="1"/>
    </row>
    <row r="186" spans="1:27" ht="24" x14ac:dyDescent="0.45">
      <c r="A186" s="6"/>
      <c r="B186" s="14" t="s">
        <v>149</v>
      </c>
      <c r="C186" s="15">
        <v>2</v>
      </c>
      <c r="D186" s="15"/>
      <c r="E186" s="15">
        <v>6</v>
      </c>
      <c r="F186" s="15">
        <v>7</v>
      </c>
      <c r="G186" s="15">
        <v>8</v>
      </c>
      <c r="H186" s="15">
        <v>1</v>
      </c>
      <c r="I186" s="15">
        <v>1</v>
      </c>
      <c r="J186" s="15"/>
      <c r="K186" s="15"/>
      <c r="L186" s="15"/>
      <c r="M186" s="192">
        <f t="shared" si="28"/>
        <v>25</v>
      </c>
      <c r="N186" s="171"/>
      <c r="O186" s="53" t="s">
        <v>155</v>
      </c>
      <c r="P186" s="59">
        <v>3</v>
      </c>
      <c r="Q186" s="59">
        <v>9</v>
      </c>
      <c r="R186" s="59">
        <v>5</v>
      </c>
      <c r="S186" s="59">
        <v>6</v>
      </c>
      <c r="T186" s="59">
        <v>1</v>
      </c>
      <c r="U186" s="59">
        <v>1</v>
      </c>
      <c r="V186" s="59"/>
      <c r="W186" s="59"/>
      <c r="X186" s="172"/>
      <c r="Y186" s="172"/>
      <c r="Z186" s="172">
        <f t="shared" si="29"/>
        <v>25</v>
      </c>
      <c r="AA186" s="1"/>
    </row>
    <row r="187" spans="1:27" ht="24" x14ac:dyDescent="0.45">
      <c r="A187" s="6"/>
      <c r="B187" s="14" t="s">
        <v>324</v>
      </c>
      <c r="C187" s="15"/>
      <c r="D187" s="15"/>
      <c r="E187" s="15">
        <v>1</v>
      </c>
      <c r="F187" s="15">
        <v>2</v>
      </c>
      <c r="G187" s="15">
        <v>14</v>
      </c>
      <c r="H187" s="15">
        <v>3</v>
      </c>
      <c r="I187" s="15"/>
      <c r="J187" s="15">
        <v>1</v>
      </c>
      <c r="K187" s="15"/>
      <c r="L187" s="15"/>
      <c r="M187" s="192">
        <f t="shared" si="28"/>
        <v>21</v>
      </c>
      <c r="N187" s="171"/>
      <c r="O187" s="53" t="s">
        <v>150</v>
      </c>
      <c r="P187" s="59">
        <v>5</v>
      </c>
      <c r="Q187" s="59">
        <v>5</v>
      </c>
      <c r="R187" s="59">
        <v>8</v>
      </c>
      <c r="S187" s="59">
        <v>5</v>
      </c>
      <c r="T187" s="59">
        <v>1</v>
      </c>
      <c r="U187" s="59">
        <v>1</v>
      </c>
      <c r="V187" s="59"/>
      <c r="W187" s="59"/>
      <c r="X187" s="172"/>
      <c r="Y187" s="172"/>
      <c r="Z187" s="172">
        <f t="shared" si="29"/>
        <v>25</v>
      </c>
      <c r="AA187" s="1"/>
    </row>
    <row r="188" spans="1:27" ht="24" x14ac:dyDescent="0.45">
      <c r="A188" s="6"/>
      <c r="B188" s="14" t="s">
        <v>151</v>
      </c>
      <c r="C188" s="15">
        <v>9</v>
      </c>
      <c r="D188" s="15">
        <v>4</v>
      </c>
      <c r="E188" s="15">
        <v>12</v>
      </c>
      <c r="F188" s="192">
        <v>1</v>
      </c>
      <c r="G188" s="192"/>
      <c r="H188" s="192"/>
      <c r="I188" s="192"/>
      <c r="J188" s="15"/>
      <c r="K188" s="15"/>
      <c r="L188" s="15"/>
      <c r="M188" s="192">
        <f t="shared" si="28"/>
        <v>26</v>
      </c>
      <c r="N188" s="171"/>
      <c r="O188" s="53" t="s">
        <v>143</v>
      </c>
      <c r="P188" s="59">
        <v>18</v>
      </c>
      <c r="Q188" s="59">
        <v>8</v>
      </c>
      <c r="R188" s="59">
        <v>9</v>
      </c>
      <c r="S188" s="59">
        <v>4</v>
      </c>
      <c r="T188" s="59">
        <v>2</v>
      </c>
      <c r="U188" s="59">
        <v>1</v>
      </c>
      <c r="V188" s="59">
        <v>1</v>
      </c>
      <c r="W188" s="59">
        <v>1</v>
      </c>
      <c r="X188" s="172"/>
      <c r="Y188" s="172"/>
      <c r="Z188" s="172">
        <f t="shared" si="29"/>
        <v>44</v>
      </c>
      <c r="AA188" s="1"/>
    </row>
    <row r="189" spans="1:27" s="1" customFormat="1" ht="24" x14ac:dyDescent="0.45">
      <c r="A189" s="6"/>
      <c r="B189" s="2" t="s">
        <v>153</v>
      </c>
      <c r="C189" s="192">
        <v>3</v>
      </c>
      <c r="D189" s="192">
        <v>8</v>
      </c>
      <c r="E189" s="192">
        <v>4</v>
      </c>
      <c r="F189" s="192">
        <v>6</v>
      </c>
      <c r="G189" s="192">
        <v>1</v>
      </c>
      <c r="H189" s="192">
        <v>3</v>
      </c>
      <c r="I189" s="15">
        <v>1</v>
      </c>
      <c r="J189" s="15"/>
      <c r="K189" s="15"/>
      <c r="L189" s="15"/>
      <c r="M189" s="192">
        <f>SUM(C189:L189)</f>
        <v>26</v>
      </c>
      <c r="N189" s="179"/>
      <c r="O189" s="53" t="s">
        <v>152</v>
      </c>
      <c r="P189" s="234">
        <v>6</v>
      </c>
      <c r="Q189" s="234">
        <v>11</v>
      </c>
      <c r="R189" s="234">
        <v>4</v>
      </c>
      <c r="S189" s="234">
        <v>4</v>
      </c>
      <c r="T189" s="234"/>
      <c r="U189" s="234"/>
      <c r="V189" s="234"/>
      <c r="W189" s="234"/>
      <c r="X189" s="180"/>
      <c r="Y189" s="180"/>
      <c r="Z189" s="180"/>
    </row>
    <row r="190" spans="1:27" ht="24" x14ac:dyDescent="0.45">
      <c r="A190" s="6"/>
      <c r="B190" s="14" t="s">
        <v>154</v>
      </c>
      <c r="C190" s="15">
        <v>1</v>
      </c>
      <c r="D190" s="15">
        <v>3</v>
      </c>
      <c r="E190" s="15">
        <v>10</v>
      </c>
      <c r="F190" s="15">
        <v>8</v>
      </c>
      <c r="G190" s="15">
        <v>2</v>
      </c>
      <c r="H190" s="15">
        <v>1</v>
      </c>
      <c r="I190" s="15">
        <v>1</v>
      </c>
      <c r="J190" s="15"/>
      <c r="K190" s="15"/>
      <c r="L190" s="15"/>
      <c r="M190" s="192">
        <f t="shared" si="28"/>
        <v>26</v>
      </c>
      <c r="N190" s="171"/>
      <c r="O190" s="53" t="s">
        <v>154</v>
      </c>
      <c r="P190" s="59">
        <v>1</v>
      </c>
      <c r="Q190" s="59">
        <v>7</v>
      </c>
      <c r="R190" s="59">
        <v>7</v>
      </c>
      <c r="S190" s="59">
        <v>7</v>
      </c>
      <c r="T190" s="59">
        <v>2</v>
      </c>
      <c r="U190" s="59">
        <v>1</v>
      </c>
      <c r="V190" s="59">
        <v>1</v>
      </c>
      <c r="W190" s="59"/>
      <c r="X190" s="172"/>
      <c r="Y190" s="172"/>
      <c r="Z190" s="172">
        <f t="shared" si="29"/>
        <v>26</v>
      </c>
      <c r="AA190" s="1"/>
    </row>
    <row r="191" spans="1:27" ht="24" x14ac:dyDescent="0.45">
      <c r="A191" s="6"/>
      <c r="B191" s="14" t="s">
        <v>5</v>
      </c>
      <c r="C191" s="192">
        <f t="shared" ref="C191:J191" si="30">SUM(C175:C190)</f>
        <v>88</v>
      </c>
      <c r="D191" s="192">
        <f t="shared" si="30"/>
        <v>68</v>
      </c>
      <c r="E191" s="192">
        <f t="shared" si="30"/>
        <v>124</v>
      </c>
      <c r="F191" s="192">
        <f t="shared" si="30"/>
        <v>89</v>
      </c>
      <c r="G191" s="192">
        <f t="shared" si="30"/>
        <v>97</v>
      </c>
      <c r="H191" s="192">
        <f t="shared" si="30"/>
        <v>50</v>
      </c>
      <c r="I191" s="192">
        <f t="shared" si="30"/>
        <v>25</v>
      </c>
      <c r="J191" s="192">
        <f t="shared" si="30"/>
        <v>7</v>
      </c>
      <c r="K191" s="192"/>
      <c r="L191" s="192"/>
      <c r="M191" s="192">
        <f>SUM(C191:L191)</f>
        <v>548</v>
      </c>
      <c r="N191" s="171"/>
      <c r="O191" s="53" t="s">
        <v>157</v>
      </c>
      <c r="P191" s="59">
        <v>12</v>
      </c>
      <c r="Q191" s="59">
        <v>10</v>
      </c>
      <c r="R191" s="59">
        <v>3</v>
      </c>
      <c r="S191" s="59"/>
      <c r="T191" s="59"/>
      <c r="U191" s="59"/>
      <c r="V191" s="59"/>
      <c r="W191" s="59">
        <v>1</v>
      </c>
      <c r="X191" s="172"/>
      <c r="Y191" s="172"/>
      <c r="Z191" s="172">
        <f t="shared" si="29"/>
        <v>26</v>
      </c>
      <c r="AA191" s="1"/>
    </row>
    <row r="192" spans="1:27" ht="24" x14ac:dyDescent="0.45">
      <c r="A192" s="6"/>
      <c r="B192" s="3" t="s">
        <v>26</v>
      </c>
      <c r="C192" s="719">
        <f>M193/M191</f>
        <v>2.6979927007299271</v>
      </c>
      <c r="D192" s="720"/>
      <c r="E192" s="720"/>
      <c r="F192" s="720"/>
      <c r="G192" s="720"/>
      <c r="H192" s="720"/>
      <c r="I192" s="720"/>
      <c r="J192" s="720"/>
      <c r="K192" s="720"/>
      <c r="L192" s="720"/>
      <c r="M192" s="721"/>
      <c r="N192" s="175"/>
      <c r="O192" s="53" t="s">
        <v>158</v>
      </c>
      <c r="P192" s="59">
        <v>13</v>
      </c>
      <c r="Q192" s="59">
        <v>6</v>
      </c>
      <c r="R192" s="59">
        <v>4</v>
      </c>
      <c r="S192" s="59">
        <v>3</v>
      </c>
      <c r="T192" s="59"/>
      <c r="U192" s="59"/>
      <c r="V192" s="59"/>
      <c r="W192" s="59"/>
      <c r="X192" s="172"/>
      <c r="Y192" s="172"/>
      <c r="Z192" s="172"/>
      <c r="AA192" s="1"/>
    </row>
    <row r="193" spans="1:27" ht="24" x14ac:dyDescent="0.2">
      <c r="A193" s="6"/>
      <c r="B193" s="3"/>
      <c r="C193" s="18">
        <f t="shared" ref="C193:J193" si="31">C191*C174</f>
        <v>352</v>
      </c>
      <c r="D193" s="18">
        <f t="shared" si="31"/>
        <v>238</v>
      </c>
      <c r="E193" s="18">
        <f t="shared" si="31"/>
        <v>372</v>
      </c>
      <c r="F193" s="18">
        <f t="shared" si="31"/>
        <v>222.5</v>
      </c>
      <c r="G193" s="18">
        <f t="shared" si="31"/>
        <v>194</v>
      </c>
      <c r="H193" s="18">
        <f t="shared" si="31"/>
        <v>75</v>
      </c>
      <c r="I193" s="18">
        <f t="shared" si="31"/>
        <v>25</v>
      </c>
      <c r="J193" s="18">
        <f t="shared" si="31"/>
        <v>0</v>
      </c>
      <c r="K193" s="34"/>
      <c r="L193" s="34"/>
      <c r="M193" s="35">
        <f>SUM(C193:L193)</f>
        <v>1478.5</v>
      </c>
      <c r="N193" s="11"/>
      <c r="O193" s="53"/>
      <c r="P193" s="53"/>
      <c r="Q193" s="53"/>
      <c r="R193" s="53"/>
      <c r="S193" s="53"/>
      <c r="T193" s="53"/>
      <c r="U193" s="53"/>
      <c r="V193" s="53"/>
      <c r="W193" s="53"/>
      <c r="X193" s="172"/>
      <c r="Y193" s="172"/>
      <c r="Z193" s="172"/>
      <c r="AA193" s="1"/>
    </row>
    <row r="194" spans="1:27" ht="24" x14ac:dyDescent="0.2">
      <c r="A194" s="6"/>
      <c r="B194" s="2" t="s">
        <v>28</v>
      </c>
      <c r="C194" s="194">
        <f>(C191*100)/M191</f>
        <v>16.058394160583941</v>
      </c>
      <c r="D194" s="194">
        <f>(D191*100)/M191</f>
        <v>12.408759124087592</v>
      </c>
      <c r="E194" s="194">
        <f>(E191*100)/M191</f>
        <v>22.627737226277372</v>
      </c>
      <c r="F194" s="194">
        <f>(F191*100)/M191</f>
        <v>16.240875912408757</v>
      </c>
      <c r="G194" s="194">
        <f>(G191*100)/M191</f>
        <v>17.700729927007298</v>
      </c>
      <c r="H194" s="194">
        <f>(H191*100)/M191</f>
        <v>9.1240875912408761</v>
      </c>
      <c r="I194" s="194">
        <f>(I191*100)/M191</f>
        <v>4.562043795620438</v>
      </c>
      <c r="J194" s="194">
        <f>(J191*100)/M191</f>
        <v>1.2773722627737227</v>
      </c>
      <c r="K194" s="192"/>
      <c r="L194" s="192"/>
      <c r="M194" s="194">
        <f>SUM(C194:L194)</f>
        <v>100</v>
      </c>
      <c r="N194" s="175"/>
      <c r="O194" s="172" t="s">
        <v>5</v>
      </c>
      <c r="P194" s="31">
        <f t="shared" ref="P194:W194" si="32">SUM(P175:P193)</f>
        <v>116</v>
      </c>
      <c r="Q194" s="31">
        <f t="shared" si="32"/>
        <v>104</v>
      </c>
      <c r="R194" s="31">
        <f t="shared" si="32"/>
        <v>124</v>
      </c>
      <c r="S194" s="31">
        <f t="shared" si="32"/>
        <v>107</v>
      </c>
      <c r="T194" s="172">
        <f t="shared" si="32"/>
        <v>45</v>
      </c>
      <c r="U194" s="172">
        <f t="shared" si="32"/>
        <v>37</v>
      </c>
      <c r="V194" s="172">
        <f t="shared" si="32"/>
        <v>26</v>
      </c>
      <c r="W194" s="172">
        <f t="shared" si="32"/>
        <v>17</v>
      </c>
      <c r="X194" s="172"/>
      <c r="Y194" s="172"/>
      <c r="Z194" s="172">
        <f>SUM(P194:Y194)</f>
        <v>576</v>
      </c>
      <c r="AA194" s="1"/>
    </row>
    <row r="195" spans="1:27" ht="24" x14ac:dyDescent="0.2">
      <c r="A195" s="6"/>
      <c r="B195" s="11"/>
      <c r="C195" s="191"/>
      <c r="D195" s="191"/>
      <c r="E195" s="191"/>
      <c r="F195" s="191"/>
      <c r="G195" s="191"/>
      <c r="H195" s="191"/>
      <c r="I195" s="191"/>
      <c r="J195" s="191"/>
      <c r="K195" s="191"/>
      <c r="L195" s="191"/>
      <c r="M195" s="191"/>
      <c r="N195" s="171"/>
      <c r="O195" s="172"/>
      <c r="P195" s="172">
        <f t="shared" ref="P195:W195" si="33">P194*P174</f>
        <v>464</v>
      </c>
      <c r="Q195" s="172">
        <f t="shared" si="33"/>
        <v>364</v>
      </c>
      <c r="R195" s="172">
        <f t="shared" si="33"/>
        <v>372</v>
      </c>
      <c r="S195" s="172">
        <f t="shared" si="33"/>
        <v>267.5</v>
      </c>
      <c r="T195" s="172">
        <f t="shared" si="33"/>
        <v>90</v>
      </c>
      <c r="U195" s="172">
        <f t="shared" si="33"/>
        <v>55.5</v>
      </c>
      <c r="V195" s="172">
        <f t="shared" si="33"/>
        <v>26</v>
      </c>
      <c r="W195" s="172">
        <f t="shared" si="33"/>
        <v>0</v>
      </c>
      <c r="X195" s="172"/>
      <c r="Y195" s="172"/>
      <c r="Z195" s="172">
        <f>SUM(P195:Y195)</f>
        <v>1639</v>
      </c>
      <c r="AA195" s="1"/>
    </row>
    <row r="196" spans="1:27" ht="24" x14ac:dyDescent="0.2">
      <c r="A196" s="6"/>
      <c r="B196" s="11"/>
      <c r="C196" s="191"/>
      <c r="D196" s="191"/>
      <c r="E196" s="191"/>
      <c r="F196" s="191"/>
      <c r="G196" s="191"/>
      <c r="H196" s="191"/>
      <c r="I196" s="191"/>
      <c r="J196" s="191"/>
      <c r="K196" s="191"/>
      <c r="L196" s="191"/>
      <c r="M196" s="191"/>
      <c r="N196" s="171"/>
      <c r="O196" s="172" t="s">
        <v>159</v>
      </c>
      <c r="P196" s="729">
        <f>Z195/Z194</f>
        <v>2.8454861111111112</v>
      </c>
      <c r="Q196" s="729"/>
      <c r="R196" s="729"/>
      <c r="S196" s="729"/>
      <c r="T196" s="729"/>
      <c r="U196" s="729"/>
      <c r="V196" s="729"/>
      <c r="W196" s="729"/>
      <c r="X196" s="729"/>
      <c r="Y196" s="729"/>
      <c r="Z196" s="729"/>
      <c r="AA196" s="1"/>
    </row>
    <row r="197" spans="1:27" ht="24" x14ac:dyDescent="0.2">
      <c r="A197" s="6"/>
      <c r="B197" s="11"/>
      <c r="C197" s="4" t="s">
        <v>78</v>
      </c>
      <c r="D197" s="4"/>
      <c r="E197" s="4"/>
      <c r="F197" s="193"/>
      <c r="G197" s="190"/>
      <c r="H197" s="190"/>
      <c r="I197" s="190"/>
      <c r="J197" s="193">
        <f>C194+D194+E194</f>
        <v>51.0948905109489</v>
      </c>
      <c r="K197" s="191"/>
      <c r="L197" s="191"/>
      <c r="M197" s="191"/>
      <c r="N197" s="171"/>
      <c r="O197" s="172" t="s">
        <v>28</v>
      </c>
      <c r="P197" s="173">
        <f>(P194*100)/Z194</f>
        <v>20.138888888888889</v>
      </c>
      <c r="Q197" s="173">
        <f>(Q194*100)/Z194</f>
        <v>18.055555555555557</v>
      </c>
      <c r="R197" s="173">
        <f>(R194*100)/Z194</f>
        <v>21.527777777777779</v>
      </c>
      <c r="S197" s="173">
        <f>(S194*100)/Z194</f>
        <v>18.576388888888889</v>
      </c>
      <c r="T197" s="173">
        <f>(T194*100)/Z194</f>
        <v>7.8125</v>
      </c>
      <c r="U197" s="173">
        <f>(U194*100)/Z194</f>
        <v>6.4236111111111107</v>
      </c>
      <c r="V197" s="173">
        <f>(V194*100)/Z194</f>
        <v>4.5138888888888893</v>
      </c>
      <c r="W197" s="173">
        <f>(W194*100)/Z194</f>
        <v>2.9513888888888888</v>
      </c>
      <c r="X197" s="2"/>
      <c r="Y197" s="2"/>
      <c r="Z197" s="17">
        <f>SUM(P197:Y197)</f>
        <v>100</v>
      </c>
      <c r="AA197" s="1"/>
    </row>
    <row r="198" spans="1:27" ht="24" x14ac:dyDescent="0.2">
      <c r="A198" s="6"/>
      <c r="B198" s="11"/>
      <c r="C198" s="6" t="s">
        <v>230</v>
      </c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71"/>
      <c r="O198" s="25"/>
      <c r="P198" s="5"/>
      <c r="Q198" s="5"/>
      <c r="R198" s="5"/>
      <c r="S198" s="177"/>
      <c r="T198" s="5"/>
      <c r="U198" s="5"/>
      <c r="V198" s="5"/>
      <c r="W198" s="5"/>
      <c r="X198" s="5"/>
      <c r="Y198" s="5"/>
      <c r="Z198" s="5"/>
      <c r="AA198" s="1"/>
    </row>
    <row r="199" spans="1:27" ht="24" x14ac:dyDescent="0.2">
      <c r="A199" s="6"/>
      <c r="B199" s="11"/>
      <c r="C199" s="6"/>
      <c r="D199" s="191"/>
      <c r="E199" s="191"/>
      <c r="F199" s="191"/>
      <c r="G199" s="191"/>
      <c r="H199" s="191"/>
      <c r="I199" s="191"/>
      <c r="J199" s="191"/>
      <c r="K199" s="191"/>
      <c r="L199" s="191"/>
      <c r="M199" s="191"/>
      <c r="N199" s="171"/>
      <c r="O199" s="4" t="s">
        <v>78</v>
      </c>
      <c r="P199" s="5"/>
      <c r="Q199" s="5"/>
      <c r="R199" s="5"/>
      <c r="S199" s="177"/>
      <c r="T199" s="5"/>
      <c r="U199" s="4">
        <f>P197+Q197+R197</f>
        <v>59.722222222222221</v>
      </c>
      <c r="V199" s="5"/>
      <c r="W199" s="5"/>
      <c r="X199" s="5"/>
      <c r="Y199" s="5"/>
      <c r="Z199" s="5"/>
      <c r="AA199" s="1"/>
    </row>
    <row r="200" spans="1:27" ht="24" x14ac:dyDescent="0.2">
      <c r="A200" s="9"/>
      <c r="B200" s="11"/>
      <c r="C200" s="6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5" t="s">
        <v>333</v>
      </c>
      <c r="P200" s="5"/>
      <c r="Q200" s="5"/>
      <c r="R200" s="5"/>
      <c r="S200" s="177"/>
      <c r="T200" s="5"/>
      <c r="U200" s="5"/>
      <c r="V200" s="5"/>
      <c r="W200" s="5"/>
      <c r="X200" s="5"/>
      <c r="Y200" s="5"/>
      <c r="Z200" s="5"/>
      <c r="AA200" s="1"/>
    </row>
    <row r="201" spans="1:27" s="1" customFormat="1" ht="24" x14ac:dyDescent="0.2">
      <c r="A201" s="9"/>
      <c r="B201" s="11"/>
      <c r="C201" s="6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6"/>
      <c r="P201" s="5"/>
      <c r="Q201" s="5"/>
      <c r="R201" s="5"/>
      <c r="S201" s="177"/>
      <c r="T201" s="5"/>
      <c r="U201" s="5"/>
      <c r="V201" s="5"/>
      <c r="W201" s="5"/>
      <c r="X201" s="5"/>
      <c r="Y201" s="5"/>
      <c r="Z201" s="5"/>
    </row>
    <row r="202" spans="1:27" s="1" customFormat="1" ht="24" x14ac:dyDescent="0.2">
      <c r="A202" s="9"/>
      <c r="B202" s="11"/>
      <c r="C202" s="6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6"/>
      <c r="P202" s="5"/>
      <c r="Q202" s="5"/>
      <c r="R202" s="5"/>
      <c r="S202" s="177"/>
      <c r="T202" s="5"/>
      <c r="U202" s="5"/>
      <c r="V202" s="5"/>
      <c r="W202" s="5"/>
      <c r="X202" s="5"/>
      <c r="Y202" s="5"/>
      <c r="Z202" s="5"/>
    </row>
    <row r="203" spans="1:27" ht="24" x14ac:dyDescent="0.2">
      <c r="A203" s="9"/>
      <c r="B203" s="730" t="s">
        <v>215</v>
      </c>
      <c r="C203" s="730"/>
      <c r="D203" s="730"/>
      <c r="E203" s="730"/>
      <c r="F203" s="730"/>
      <c r="G203" s="730"/>
      <c r="H203" s="730"/>
      <c r="I203" s="730"/>
      <c r="J203" s="730"/>
      <c r="K203" s="730"/>
      <c r="L203" s="730"/>
      <c r="M203" s="730"/>
      <c r="N203" s="170"/>
      <c r="O203" s="725" t="s">
        <v>160</v>
      </c>
      <c r="P203" s="725"/>
      <c r="Q203" s="725"/>
      <c r="R203" s="725"/>
      <c r="S203" s="725"/>
      <c r="T203" s="725"/>
      <c r="U203" s="725"/>
      <c r="V203" s="725"/>
      <c r="W203" s="725"/>
      <c r="X203" s="725"/>
      <c r="Y203" s="725"/>
      <c r="Z203" s="725"/>
      <c r="AA203" s="1"/>
    </row>
    <row r="204" spans="1:27" ht="24.75" thickBot="1" x14ac:dyDescent="0.25">
      <c r="A204" s="9"/>
      <c r="B204" s="731" t="s">
        <v>309</v>
      </c>
      <c r="C204" s="731"/>
      <c r="D204" s="731"/>
      <c r="E204" s="731"/>
      <c r="F204" s="731"/>
      <c r="G204" s="731"/>
      <c r="H204" s="731"/>
      <c r="I204" s="731"/>
      <c r="J204" s="731"/>
      <c r="K204" s="731"/>
      <c r="L204" s="731"/>
      <c r="M204" s="731"/>
      <c r="N204" s="171"/>
      <c r="O204" s="727" t="s">
        <v>313</v>
      </c>
      <c r="P204" s="727"/>
      <c r="Q204" s="727"/>
      <c r="R204" s="727"/>
      <c r="S204" s="727"/>
      <c r="T204" s="727"/>
      <c r="U204" s="727"/>
      <c r="V204" s="727"/>
      <c r="W204" s="727"/>
      <c r="X204" s="727"/>
      <c r="Y204" s="727"/>
      <c r="Z204" s="727"/>
      <c r="AA204" s="1"/>
    </row>
    <row r="205" spans="1:27" ht="24" x14ac:dyDescent="0.2">
      <c r="A205" s="9"/>
      <c r="B205" s="707" t="s">
        <v>1</v>
      </c>
      <c r="C205" s="709" t="s">
        <v>2</v>
      </c>
      <c r="D205" s="710"/>
      <c r="E205" s="710"/>
      <c r="F205" s="710"/>
      <c r="G205" s="710"/>
      <c r="H205" s="710"/>
      <c r="I205" s="710"/>
      <c r="J205" s="710"/>
      <c r="K205" s="710"/>
      <c r="L205" s="710"/>
      <c r="M205" s="37"/>
      <c r="N205" s="11"/>
      <c r="O205" s="726" t="s">
        <v>1</v>
      </c>
      <c r="P205" s="726" t="s">
        <v>2</v>
      </c>
      <c r="Q205" s="726"/>
      <c r="R205" s="726"/>
      <c r="S205" s="726"/>
      <c r="T205" s="726"/>
      <c r="U205" s="726"/>
      <c r="V205" s="726"/>
      <c r="W205" s="726"/>
      <c r="X205" s="726"/>
      <c r="Y205" s="726"/>
      <c r="Z205" s="88"/>
      <c r="AA205" s="1"/>
    </row>
    <row r="206" spans="1:27" ht="24.75" thickBot="1" x14ac:dyDescent="0.25">
      <c r="A206" s="9"/>
      <c r="B206" s="708"/>
      <c r="C206" s="12">
        <v>4</v>
      </c>
      <c r="D206" s="12">
        <v>3.5</v>
      </c>
      <c r="E206" s="12">
        <v>3</v>
      </c>
      <c r="F206" s="12">
        <v>2.5</v>
      </c>
      <c r="G206" s="12">
        <v>2</v>
      </c>
      <c r="H206" s="12">
        <v>1.5</v>
      </c>
      <c r="I206" s="12">
        <v>1</v>
      </c>
      <c r="J206" s="12">
        <v>0</v>
      </c>
      <c r="K206" s="12" t="s">
        <v>3</v>
      </c>
      <c r="L206" s="12" t="s">
        <v>4</v>
      </c>
      <c r="M206" s="140" t="s">
        <v>5</v>
      </c>
      <c r="N206" s="171"/>
      <c r="O206" s="726"/>
      <c r="P206" s="176">
        <v>4</v>
      </c>
      <c r="Q206" s="176">
        <v>3.5</v>
      </c>
      <c r="R206" s="176">
        <v>3</v>
      </c>
      <c r="S206" s="176">
        <v>2.5</v>
      </c>
      <c r="T206" s="176">
        <v>2</v>
      </c>
      <c r="U206" s="176">
        <v>1.5</v>
      </c>
      <c r="V206" s="176">
        <v>1</v>
      </c>
      <c r="W206" s="176">
        <v>0</v>
      </c>
      <c r="X206" s="176" t="s">
        <v>3</v>
      </c>
      <c r="Y206" s="176" t="s">
        <v>4</v>
      </c>
      <c r="Z206" s="176" t="s">
        <v>5</v>
      </c>
      <c r="AA206" s="1"/>
    </row>
    <row r="207" spans="1:27" ht="24" x14ac:dyDescent="0.2">
      <c r="A207" s="9"/>
      <c r="B207" s="14" t="s">
        <v>161</v>
      </c>
      <c r="C207" s="15"/>
      <c r="D207" s="15">
        <v>12</v>
      </c>
      <c r="E207" s="15">
        <v>29</v>
      </c>
      <c r="F207" s="15">
        <v>20</v>
      </c>
      <c r="G207" s="15">
        <v>6</v>
      </c>
      <c r="H207" s="15">
        <v>3</v>
      </c>
      <c r="I207" s="15"/>
      <c r="J207" s="15"/>
      <c r="K207" s="15"/>
      <c r="L207" s="15"/>
      <c r="M207" s="15">
        <f t="shared" ref="M207:M223" si="34">SUM(C207:L207)</f>
        <v>70</v>
      </c>
      <c r="N207" s="171"/>
      <c r="O207" s="53" t="s">
        <v>162</v>
      </c>
      <c r="P207" s="53">
        <v>6</v>
      </c>
      <c r="Q207" s="53">
        <v>16</v>
      </c>
      <c r="R207" s="53">
        <v>23</v>
      </c>
      <c r="S207" s="53">
        <v>18</v>
      </c>
      <c r="T207" s="53">
        <v>8</v>
      </c>
      <c r="U207" s="53">
        <v>2</v>
      </c>
      <c r="V207" s="53"/>
      <c r="W207" s="53">
        <v>1</v>
      </c>
      <c r="X207" s="172"/>
      <c r="Y207" s="172"/>
      <c r="Z207" s="172">
        <f t="shared" ref="Z207:Z223" si="35">SUM(P207:Y207)</f>
        <v>74</v>
      </c>
      <c r="AA207" s="1"/>
    </row>
    <row r="208" spans="1:27" ht="24" x14ac:dyDescent="0.2">
      <c r="A208" s="9"/>
      <c r="B208" s="14" t="s">
        <v>163</v>
      </c>
      <c r="C208" s="180">
        <v>44</v>
      </c>
      <c r="D208" s="180">
        <v>15</v>
      </c>
      <c r="E208" s="180">
        <v>8</v>
      </c>
      <c r="F208" s="180">
        <v>1</v>
      </c>
      <c r="G208" s="180"/>
      <c r="H208" s="180">
        <v>1</v>
      </c>
      <c r="I208" s="180"/>
      <c r="J208" s="180"/>
      <c r="K208" s="172"/>
      <c r="L208" s="172"/>
      <c r="M208" s="172">
        <f t="shared" si="34"/>
        <v>69</v>
      </c>
      <c r="N208" s="171"/>
      <c r="O208" s="53" t="s">
        <v>164</v>
      </c>
      <c r="P208" s="53">
        <v>23</v>
      </c>
      <c r="Q208" s="53">
        <v>21</v>
      </c>
      <c r="R208" s="53">
        <v>18</v>
      </c>
      <c r="S208" s="53">
        <v>5</v>
      </c>
      <c r="T208" s="53">
        <v>0</v>
      </c>
      <c r="U208" s="53">
        <v>0</v>
      </c>
      <c r="V208" s="53">
        <v>0</v>
      </c>
      <c r="W208" s="53">
        <v>3</v>
      </c>
      <c r="X208" s="172"/>
      <c r="Y208" s="172"/>
      <c r="Z208" s="172">
        <f t="shared" si="35"/>
        <v>70</v>
      </c>
      <c r="AA208" s="1"/>
    </row>
    <row r="209" spans="1:27" ht="24" x14ac:dyDescent="0.2">
      <c r="A209" s="9"/>
      <c r="B209" s="14" t="s">
        <v>165</v>
      </c>
      <c r="C209" s="15">
        <v>13</v>
      </c>
      <c r="D209" s="15">
        <v>1</v>
      </c>
      <c r="E209" s="15">
        <v>5</v>
      </c>
      <c r="F209" s="15">
        <v>11</v>
      </c>
      <c r="G209" s="15">
        <v>25</v>
      </c>
      <c r="H209" s="15">
        <v>1</v>
      </c>
      <c r="I209" s="15"/>
      <c r="J209" s="15"/>
      <c r="K209" s="15"/>
      <c r="L209" s="15"/>
      <c r="M209" s="172">
        <f t="shared" si="34"/>
        <v>56</v>
      </c>
      <c r="N209" s="171"/>
      <c r="O209" s="53" t="s">
        <v>346</v>
      </c>
      <c r="P209" s="51">
        <v>3</v>
      </c>
      <c r="Q209" s="51">
        <v>0</v>
      </c>
      <c r="R209" s="51">
        <v>2</v>
      </c>
      <c r="S209" s="51">
        <v>0</v>
      </c>
      <c r="T209" s="51">
        <v>1</v>
      </c>
      <c r="U209" s="51">
        <v>3</v>
      </c>
      <c r="V209" s="51">
        <v>3</v>
      </c>
      <c r="W209" s="51"/>
      <c r="X209" s="172"/>
      <c r="Y209" s="172"/>
      <c r="Z209" s="172">
        <f t="shared" si="35"/>
        <v>12</v>
      </c>
      <c r="AA209" s="1"/>
    </row>
    <row r="210" spans="1:27" ht="24" x14ac:dyDescent="0.2">
      <c r="A210" s="9"/>
      <c r="B210" s="2" t="s">
        <v>167</v>
      </c>
      <c r="C210" s="180">
        <v>14</v>
      </c>
      <c r="D210" s="180">
        <v>1</v>
      </c>
      <c r="E210" s="180">
        <v>6</v>
      </c>
      <c r="F210" s="180">
        <v>11</v>
      </c>
      <c r="G210" s="180">
        <v>23</v>
      </c>
      <c r="H210" s="180">
        <v>1</v>
      </c>
      <c r="I210" s="180"/>
      <c r="J210" s="180"/>
      <c r="K210" s="172"/>
      <c r="L210" s="172"/>
      <c r="M210" s="172">
        <f t="shared" si="34"/>
        <v>56</v>
      </c>
      <c r="N210" s="171"/>
      <c r="O210" s="53" t="s">
        <v>347</v>
      </c>
      <c r="P210" s="51">
        <v>4</v>
      </c>
      <c r="Q210" s="51">
        <v>3</v>
      </c>
      <c r="R210" s="51">
        <v>8</v>
      </c>
      <c r="S210" s="51">
        <v>7</v>
      </c>
      <c r="T210" s="51">
        <v>8</v>
      </c>
      <c r="U210" s="51">
        <v>6</v>
      </c>
      <c r="V210" s="51"/>
      <c r="W210" s="51">
        <v>1</v>
      </c>
      <c r="X210" s="172"/>
      <c r="Y210" s="172"/>
      <c r="Z210" s="172">
        <f t="shared" si="35"/>
        <v>37</v>
      </c>
      <c r="AA210" s="1"/>
    </row>
    <row r="211" spans="1:27" ht="24" x14ac:dyDescent="0.2">
      <c r="A211" s="9"/>
      <c r="B211" s="14" t="s">
        <v>169</v>
      </c>
      <c r="C211" s="15">
        <v>6</v>
      </c>
      <c r="D211" s="15">
        <v>10</v>
      </c>
      <c r="E211" s="15">
        <v>11</v>
      </c>
      <c r="F211" s="15">
        <v>20</v>
      </c>
      <c r="G211" s="15">
        <v>10</v>
      </c>
      <c r="H211" s="15">
        <v>7</v>
      </c>
      <c r="I211" s="15">
        <v>10</v>
      </c>
      <c r="J211" s="15">
        <v>2</v>
      </c>
      <c r="K211" s="15"/>
      <c r="L211" s="15"/>
      <c r="M211" s="172">
        <f t="shared" si="34"/>
        <v>76</v>
      </c>
      <c r="N211" s="171"/>
      <c r="O211" s="53" t="s">
        <v>166</v>
      </c>
      <c r="P211" s="53">
        <v>20</v>
      </c>
      <c r="Q211" s="53">
        <v>8</v>
      </c>
      <c r="R211" s="53">
        <v>5</v>
      </c>
      <c r="S211" s="53">
        <v>11</v>
      </c>
      <c r="T211" s="53">
        <v>4</v>
      </c>
      <c r="U211" s="53">
        <v>4</v>
      </c>
      <c r="V211" s="53">
        <v>4</v>
      </c>
      <c r="W211" s="53"/>
      <c r="X211" s="172"/>
      <c r="Y211" s="172"/>
      <c r="Z211" s="172">
        <f t="shared" si="35"/>
        <v>56</v>
      </c>
      <c r="AA211" s="1"/>
    </row>
    <row r="212" spans="1:27" ht="24" x14ac:dyDescent="0.2">
      <c r="A212" s="9"/>
      <c r="B212" s="14" t="s">
        <v>173</v>
      </c>
      <c r="C212" s="15">
        <v>1</v>
      </c>
      <c r="D212" s="15">
        <v>1</v>
      </c>
      <c r="E212" s="15">
        <v>8</v>
      </c>
      <c r="F212" s="15">
        <v>3</v>
      </c>
      <c r="G212" s="15">
        <v>2</v>
      </c>
      <c r="H212" s="15">
        <v>3</v>
      </c>
      <c r="I212" s="15">
        <v>3</v>
      </c>
      <c r="J212" s="15"/>
      <c r="K212" s="172"/>
      <c r="L212" s="172"/>
      <c r="M212" s="172">
        <f t="shared" si="34"/>
        <v>21</v>
      </c>
      <c r="N212" s="171"/>
      <c r="O212" s="53" t="s">
        <v>168</v>
      </c>
      <c r="P212" s="53">
        <v>20</v>
      </c>
      <c r="Q212" s="53">
        <v>8</v>
      </c>
      <c r="R212" s="53">
        <v>5</v>
      </c>
      <c r="S212" s="53">
        <v>11</v>
      </c>
      <c r="T212" s="53">
        <v>4</v>
      </c>
      <c r="U212" s="53">
        <v>4</v>
      </c>
      <c r="V212" s="53">
        <v>4</v>
      </c>
      <c r="W212" s="53"/>
      <c r="X212" s="172"/>
      <c r="Y212" s="172"/>
      <c r="Z212" s="172">
        <f t="shared" si="35"/>
        <v>56</v>
      </c>
      <c r="AA212" s="1"/>
    </row>
    <row r="213" spans="1:27" ht="24" x14ac:dyDescent="0.2">
      <c r="A213" s="9"/>
      <c r="B213" s="14" t="s">
        <v>325</v>
      </c>
      <c r="C213" s="15"/>
      <c r="D213" s="15">
        <v>3</v>
      </c>
      <c r="E213" s="15">
        <v>2</v>
      </c>
      <c r="F213" s="15">
        <v>2</v>
      </c>
      <c r="G213" s="15">
        <v>1</v>
      </c>
      <c r="H213" s="15">
        <v>1</v>
      </c>
      <c r="I213" s="15">
        <v>3</v>
      </c>
      <c r="J213" s="15"/>
      <c r="K213" s="15"/>
      <c r="L213" s="15"/>
      <c r="M213" s="172">
        <f t="shared" si="34"/>
        <v>12</v>
      </c>
      <c r="N213" s="171"/>
      <c r="O213" s="53" t="s">
        <v>170</v>
      </c>
      <c r="P213" s="53">
        <v>7</v>
      </c>
      <c r="Q213" s="53">
        <v>15</v>
      </c>
      <c r="R213" s="53">
        <v>23</v>
      </c>
      <c r="S213" s="53">
        <v>8</v>
      </c>
      <c r="T213" s="53">
        <v>3</v>
      </c>
      <c r="U213" s="53">
        <v>6</v>
      </c>
      <c r="V213" s="53">
        <v>11</v>
      </c>
      <c r="W213" s="53"/>
      <c r="X213" s="172"/>
      <c r="Y213" s="172"/>
      <c r="Z213" s="172">
        <f t="shared" si="35"/>
        <v>73</v>
      </c>
      <c r="AA213" s="1"/>
    </row>
    <row r="214" spans="1:27" ht="24" x14ac:dyDescent="0.2">
      <c r="A214" s="9"/>
      <c r="B214" s="2" t="s">
        <v>175</v>
      </c>
      <c r="C214" s="180">
        <v>11</v>
      </c>
      <c r="D214" s="180">
        <v>17</v>
      </c>
      <c r="E214" s="180">
        <v>9</v>
      </c>
      <c r="F214" s="180">
        <v>4</v>
      </c>
      <c r="G214" s="180">
        <v>1</v>
      </c>
      <c r="H214" s="180">
        <v>1</v>
      </c>
      <c r="I214" s="180">
        <v>1</v>
      </c>
      <c r="J214" s="180">
        <v>15</v>
      </c>
      <c r="K214" s="15"/>
      <c r="L214" s="15"/>
      <c r="M214" s="172">
        <f>SUM(C214:L214)</f>
        <v>59</v>
      </c>
      <c r="N214" s="171"/>
      <c r="O214" s="53" t="s">
        <v>174</v>
      </c>
      <c r="P214" s="53">
        <v>1</v>
      </c>
      <c r="Q214" s="53">
        <v>0</v>
      </c>
      <c r="R214" s="53">
        <v>4</v>
      </c>
      <c r="S214" s="53">
        <v>4</v>
      </c>
      <c r="T214" s="53">
        <v>4</v>
      </c>
      <c r="U214" s="53">
        <v>3</v>
      </c>
      <c r="V214" s="53">
        <v>2</v>
      </c>
      <c r="W214" s="53">
        <v>3</v>
      </c>
      <c r="X214" s="172"/>
      <c r="Y214" s="172"/>
      <c r="Z214" s="172">
        <f t="shared" si="35"/>
        <v>21</v>
      </c>
      <c r="AA214" s="1"/>
    </row>
    <row r="215" spans="1:27" ht="24" x14ac:dyDescent="0.2">
      <c r="A215" s="9"/>
      <c r="B215" s="2" t="s">
        <v>177</v>
      </c>
      <c r="C215" s="180">
        <v>9</v>
      </c>
      <c r="D215" s="180">
        <v>11</v>
      </c>
      <c r="E215" s="180">
        <v>26</v>
      </c>
      <c r="F215" s="180">
        <v>3</v>
      </c>
      <c r="G215" s="180"/>
      <c r="H215" s="180">
        <v>6</v>
      </c>
      <c r="I215" s="180">
        <v>1</v>
      </c>
      <c r="J215" s="180">
        <v>2</v>
      </c>
      <c r="K215" s="172"/>
      <c r="L215" s="172"/>
      <c r="M215" s="172">
        <f t="shared" si="34"/>
        <v>58</v>
      </c>
      <c r="N215" s="171"/>
      <c r="O215" s="53" t="s">
        <v>172</v>
      </c>
      <c r="P215" s="53">
        <v>11</v>
      </c>
      <c r="Q215" s="53"/>
      <c r="R215" s="53"/>
      <c r="S215" s="53"/>
      <c r="T215" s="53"/>
      <c r="U215" s="53"/>
      <c r="V215" s="53">
        <v>3</v>
      </c>
      <c r="W215" s="53"/>
      <c r="X215" s="172"/>
      <c r="Y215" s="172"/>
      <c r="Z215" s="172">
        <f t="shared" si="35"/>
        <v>14</v>
      </c>
      <c r="AA215" s="1"/>
    </row>
    <row r="216" spans="1:27" ht="24" x14ac:dyDescent="0.2">
      <c r="A216" s="9"/>
      <c r="B216" s="2" t="s">
        <v>218</v>
      </c>
      <c r="C216" s="180">
        <v>2</v>
      </c>
      <c r="D216" s="180">
        <v>1</v>
      </c>
      <c r="E216" s="180">
        <v>5</v>
      </c>
      <c r="F216" s="180">
        <v>3</v>
      </c>
      <c r="G216" s="180"/>
      <c r="H216" s="180">
        <v>1</v>
      </c>
      <c r="I216" s="180">
        <v>1</v>
      </c>
      <c r="J216" s="180">
        <v>2</v>
      </c>
      <c r="K216" s="172"/>
      <c r="L216" s="172"/>
      <c r="M216" s="172">
        <f t="shared" si="34"/>
        <v>15</v>
      </c>
      <c r="N216" s="171"/>
      <c r="O216" s="53" t="s">
        <v>348</v>
      </c>
      <c r="P216" s="51">
        <v>4</v>
      </c>
      <c r="Q216" s="51">
        <v>0</v>
      </c>
      <c r="R216" s="51">
        <v>1</v>
      </c>
      <c r="S216" s="51">
        <v>1</v>
      </c>
      <c r="T216" s="51">
        <v>2</v>
      </c>
      <c r="U216" s="51">
        <v>1</v>
      </c>
      <c r="V216" s="51">
        <v>2</v>
      </c>
      <c r="W216" s="53"/>
      <c r="X216" s="172"/>
      <c r="Y216" s="172"/>
      <c r="Z216" s="172">
        <f t="shared" si="35"/>
        <v>11</v>
      </c>
      <c r="AA216" s="1"/>
    </row>
    <row r="217" spans="1:27" ht="24" x14ac:dyDescent="0.55000000000000004">
      <c r="A217" s="9"/>
      <c r="B217" s="2" t="s">
        <v>179</v>
      </c>
      <c r="C217" s="180">
        <v>18</v>
      </c>
      <c r="D217" s="180">
        <v>9</v>
      </c>
      <c r="E217" s="180">
        <v>7</v>
      </c>
      <c r="F217" s="180">
        <v>5</v>
      </c>
      <c r="G217" s="180">
        <v>3</v>
      </c>
      <c r="H217" s="180"/>
      <c r="I217" s="180">
        <v>3</v>
      </c>
      <c r="J217" s="180"/>
      <c r="K217" s="172"/>
      <c r="L217" s="172"/>
      <c r="M217" s="172">
        <f t="shared" si="34"/>
        <v>45</v>
      </c>
      <c r="N217" s="171"/>
      <c r="O217" s="53" t="s">
        <v>176</v>
      </c>
      <c r="P217" s="53">
        <v>4</v>
      </c>
      <c r="Q217" s="53">
        <v>9</v>
      </c>
      <c r="R217" s="53">
        <v>13</v>
      </c>
      <c r="S217" s="53">
        <v>14</v>
      </c>
      <c r="T217" s="53">
        <v>8</v>
      </c>
      <c r="U217" s="53">
        <v>4</v>
      </c>
      <c r="V217" s="53">
        <v>0</v>
      </c>
      <c r="W217" s="228"/>
      <c r="X217" s="172"/>
      <c r="Y217" s="172"/>
      <c r="Z217" s="172"/>
      <c r="AA217" s="1"/>
    </row>
    <row r="218" spans="1:27" ht="24" x14ac:dyDescent="0.55000000000000004">
      <c r="A218" s="9"/>
      <c r="B218" s="2" t="s">
        <v>181</v>
      </c>
      <c r="C218" s="180">
        <v>20</v>
      </c>
      <c r="D218" s="180">
        <v>7</v>
      </c>
      <c r="E218" s="180">
        <v>9</v>
      </c>
      <c r="F218" s="180">
        <v>3</v>
      </c>
      <c r="G218" s="180">
        <v>1</v>
      </c>
      <c r="H218" s="180">
        <v>3</v>
      </c>
      <c r="I218" s="180">
        <v>2</v>
      </c>
      <c r="J218" s="180"/>
      <c r="K218" s="172"/>
      <c r="L218" s="172"/>
      <c r="M218" s="172">
        <f t="shared" si="34"/>
        <v>45</v>
      </c>
      <c r="N218" s="171"/>
      <c r="O218" s="53" t="s">
        <v>226</v>
      </c>
      <c r="P218" s="53">
        <v>8</v>
      </c>
      <c r="Q218" s="53">
        <v>1</v>
      </c>
      <c r="R218" s="53">
        <v>0</v>
      </c>
      <c r="S218" s="53">
        <v>0</v>
      </c>
      <c r="T218" s="53">
        <v>1</v>
      </c>
      <c r="U218" s="53">
        <v>1</v>
      </c>
      <c r="V218" s="53">
        <v>0</v>
      </c>
      <c r="W218" s="228"/>
      <c r="X218" s="172"/>
      <c r="Y218" s="172"/>
      <c r="Z218" s="172">
        <f t="shared" si="35"/>
        <v>11</v>
      </c>
      <c r="AA218" s="1"/>
    </row>
    <row r="219" spans="1:27" ht="24" x14ac:dyDescent="0.55000000000000004">
      <c r="A219" s="9"/>
      <c r="B219" s="2" t="s">
        <v>185</v>
      </c>
      <c r="C219" s="180">
        <v>2</v>
      </c>
      <c r="D219" s="180">
        <v>0</v>
      </c>
      <c r="E219" s="180">
        <v>2</v>
      </c>
      <c r="F219" s="180">
        <v>4</v>
      </c>
      <c r="G219" s="180">
        <v>0</v>
      </c>
      <c r="H219" s="180">
        <v>1</v>
      </c>
      <c r="I219" s="180">
        <v>0</v>
      </c>
      <c r="J219" s="180">
        <v>3</v>
      </c>
      <c r="K219" s="172"/>
      <c r="L219" s="172"/>
      <c r="M219" s="172">
        <f t="shared" si="34"/>
        <v>12</v>
      </c>
      <c r="N219" s="171"/>
      <c r="O219" s="53" t="s">
        <v>349</v>
      </c>
      <c r="P219" s="53"/>
      <c r="Q219" s="53">
        <v>2</v>
      </c>
      <c r="R219" s="53">
        <v>5</v>
      </c>
      <c r="S219" s="53">
        <v>1</v>
      </c>
      <c r="T219" s="53">
        <v>3</v>
      </c>
      <c r="U219" s="53">
        <v>2</v>
      </c>
      <c r="V219" s="53"/>
      <c r="W219" s="228"/>
      <c r="X219" s="172"/>
      <c r="Y219" s="172"/>
      <c r="Z219" s="172">
        <f t="shared" si="35"/>
        <v>13</v>
      </c>
      <c r="AA219" s="1"/>
    </row>
    <row r="220" spans="1:27" ht="24" x14ac:dyDescent="0.55000000000000004">
      <c r="A220" s="9"/>
      <c r="B220" s="2" t="s">
        <v>183</v>
      </c>
      <c r="C220" s="180">
        <v>0</v>
      </c>
      <c r="D220" s="180">
        <v>1</v>
      </c>
      <c r="E220" s="180">
        <v>6</v>
      </c>
      <c r="F220" s="180">
        <v>9</v>
      </c>
      <c r="G220" s="180">
        <v>11</v>
      </c>
      <c r="H220" s="180">
        <v>11</v>
      </c>
      <c r="I220" s="180">
        <v>2</v>
      </c>
      <c r="J220" s="180">
        <v>18</v>
      </c>
      <c r="K220" s="15"/>
      <c r="L220" s="15"/>
      <c r="M220" s="172">
        <f t="shared" si="34"/>
        <v>58</v>
      </c>
      <c r="N220" s="171"/>
      <c r="O220" s="53" t="s">
        <v>178</v>
      </c>
      <c r="P220" s="53">
        <v>29</v>
      </c>
      <c r="Q220" s="53">
        <v>12</v>
      </c>
      <c r="R220" s="53">
        <v>3</v>
      </c>
      <c r="S220" s="53">
        <v>4</v>
      </c>
      <c r="T220" s="53"/>
      <c r="U220" s="53"/>
      <c r="V220" s="53"/>
      <c r="W220" s="228"/>
      <c r="X220" s="172"/>
      <c r="Y220" s="172"/>
      <c r="Z220" s="172">
        <f t="shared" si="35"/>
        <v>48</v>
      </c>
      <c r="AA220" s="1"/>
    </row>
    <row r="221" spans="1:27" ht="24" x14ac:dyDescent="0.2">
      <c r="A221" s="9"/>
      <c r="B221" s="2" t="s">
        <v>219</v>
      </c>
      <c r="C221" s="180">
        <v>3</v>
      </c>
      <c r="D221" s="180">
        <v>4</v>
      </c>
      <c r="E221" s="180">
        <v>4</v>
      </c>
      <c r="F221" s="180">
        <v>1</v>
      </c>
      <c r="G221" s="180"/>
      <c r="H221" s="180">
        <v>1</v>
      </c>
      <c r="I221" s="180">
        <v>2</v>
      </c>
      <c r="J221" s="180"/>
      <c r="K221" s="172"/>
      <c r="L221" s="172"/>
      <c r="M221" s="172">
        <f t="shared" si="34"/>
        <v>15</v>
      </c>
      <c r="N221" s="171"/>
      <c r="O221" s="53" t="s">
        <v>180</v>
      </c>
      <c r="P221" s="53">
        <v>14</v>
      </c>
      <c r="Q221" s="53">
        <v>9</v>
      </c>
      <c r="R221" s="53">
        <v>7</v>
      </c>
      <c r="S221" s="53">
        <v>1</v>
      </c>
      <c r="T221" s="53">
        <v>3</v>
      </c>
      <c r="U221" s="53">
        <v>5</v>
      </c>
      <c r="V221" s="53">
        <v>2</v>
      </c>
      <c r="W221" s="53">
        <v>3</v>
      </c>
      <c r="X221" s="172"/>
      <c r="Y221" s="172"/>
      <c r="Z221" s="172">
        <f t="shared" si="35"/>
        <v>44</v>
      </c>
      <c r="AA221" s="1"/>
    </row>
    <row r="222" spans="1:27" ht="24" x14ac:dyDescent="0.2">
      <c r="A222" s="9"/>
      <c r="B222" s="2" t="s">
        <v>187</v>
      </c>
      <c r="C222" s="180">
        <v>16</v>
      </c>
      <c r="D222" s="180">
        <v>26</v>
      </c>
      <c r="E222" s="180">
        <v>8</v>
      </c>
      <c r="F222" s="180">
        <v>6</v>
      </c>
      <c r="G222" s="180"/>
      <c r="H222" s="180"/>
      <c r="I222" s="180"/>
      <c r="J222" s="180">
        <v>2</v>
      </c>
      <c r="K222" s="172"/>
      <c r="L222" s="172"/>
      <c r="M222" s="172">
        <f t="shared" si="34"/>
        <v>58</v>
      </c>
      <c r="N222" s="171"/>
      <c r="O222" s="53" t="s">
        <v>184</v>
      </c>
      <c r="P222" s="53">
        <v>33</v>
      </c>
      <c r="Q222" s="53">
        <v>2</v>
      </c>
      <c r="R222" s="53">
        <v>2</v>
      </c>
      <c r="S222" s="53">
        <v>0</v>
      </c>
      <c r="T222" s="53">
        <v>1</v>
      </c>
      <c r="U222" s="53">
        <v>1</v>
      </c>
      <c r="V222" s="53">
        <v>5</v>
      </c>
      <c r="W222" s="53"/>
      <c r="X222" s="172"/>
      <c r="Y222" s="172"/>
      <c r="Z222" s="172">
        <f t="shared" si="35"/>
        <v>44</v>
      </c>
      <c r="AA222" s="1"/>
    </row>
    <row r="223" spans="1:27" ht="24" x14ac:dyDescent="0.2">
      <c r="A223" s="9"/>
      <c r="B223" s="2" t="s">
        <v>326</v>
      </c>
      <c r="C223" s="15">
        <v>2</v>
      </c>
      <c r="D223" s="15">
        <v>5</v>
      </c>
      <c r="E223" s="15">
        <v>6</v>
      </c>
      <c r="F223" s="15"/>
      <c r="G223" s="15">
        <v>1</v>
      </c>
      <c r="H223" s="15">
        <v>1</v>
      </c>
      <c r="I223" s="15"/>
      <c r="J223" s="15"/>
      <c r="K223" s="172"/>
      <c r="L223" s="172"/>
      <c r="M223" s="172">
        <f t="shared" si="34"/>
        <v>15</v>
      </c>
      <c r="N223" s="171"/>
      <c r="O223" s="53" t="s">
        <v>182</v>
      </c>
      <c r="P223" s="53">
        <v>2</v>
      </c>
      <c r="Q223" s="53">
        <v>4</v>
      </c>
      <c r="R223" s="53">
        <v>2</v>
      </c>
      <c r="S223" s="53">
        <v>1</v>
      </c>
      <c r="T223" s="53"/>
      <c r="U223" s="53"/>
      <c r="V223" s="53"/>
      <c r="W223" s="53">
        <v>1</v>
      </c>
      <c r="X223" s="172"/>
      <c r="Y223" s="172"/>
      <c r="Z223" s="172">
        <f t="shared" si="35"/>
        <v>10</v>
      </c>
      <c r="AA223" s="1"/>
    </row>
    <row r="224" spans="1:27" ht="24" x14ac:dyDescent="0.2">
      <c r="A224" s="9"/>
      <c r="B224" s="2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72">
        <f>SUM(C224:L224)</f>
        <v>0</v>
      </c>
      <c r="N224" s="171"/>
      <c r="O224" s="53" t="s">
        <v>186</v>
      </c>
      <c r="P224" s="53">
        <v>17</v>
      </c>
      <c r="Q224" s="53">
        <v>15</v>
      </c>
      <c r="R224" s="53">
        <v>7</v>
      </c>
      <c r="S224" s="53">
        <v>9</v>
      </c>
      <c r="T224" s="53">
        <v>4</v>
      </c>
      <c r="U224" s="53">
        <v>3</v>
      </c>
      <c r="V224" s="53">
        <v>0</v>
      </c>
      <c r="W224" s="53">
        <v>2</v>
      </c>
      <c r="X224" s="172"/>
      <c r="Y224" s="172"/>
      <c r="Z224" s="172">
        <f>SUM(P224:Y224)</f>
        <v>57</v>
      </c>
      <c r="AA224" s="1"/>
    </row>
    <row r="225" spans="1:27" ht="24" x14ac:dyDescent="0.2">
      <c r="A225" s="9"/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72"/>
      <c r="N225" s="171"/>
      <c r="O225" s="53" t="s">
        <v>189</v>
      </c>
      <c r="P225" s="53">
        <v>25</v>
      </c>
      <c r="Q225" s="53">
        <v>11</v>
      </c>
      <c r="R225" s="53">
        <v>19</v>
      </c>
      <c r="S225" s="53"/>
      <c r="T225" s="53"/>
      <c r="U225" s="53"/>
      <c r="V225" s="53"/>
      <c r="W225" s="53">
        <v>1</v>
      </c>
      <c r="X225" s="172"/>
      <c r="Y225" s="172"/>
      <c r="Z225" s="172">
        <f>SUM(P225:Y225)</f>
        <v>56</v>
      </c>
      <c r="AA225" s="1"/>
    </row>
    <row r="226" spans="1:27" ht="24" x14ac:dyDescent="0.2">
      <c r="A226" s="9"/>
      <c r="B226" s="2"/>
      <c r="C226" s="172"/>
      <c r="D226" s="17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1"/>
      <c r="O226" s="53" t="s">
        <v>188</v>
      </c>
      <c r="P226" s="53">
        <v>5</v>
      </c>
      <c r="Q226" s="53">
        <v>1</v>
      </c>
      <c r="R226" s="53">
        <v>4</v>
      </c>
      <c r="S226" s="53">
        <v>1</v>
      </c>
      <c r="T226" s="53">
        <v>1</v>
      </c>
      <c r="U226" s="53">
        <v>0</v>
      </c>
      <c r="V226" s="53">
        <v>2</v>
      </c>
      <c r="W226" s="53">
        <v>1</v>
      </c>
      <c r="X226" s="172"/>
      <c r="Y226" s="172"/>
      <c r="Z226" s="172">
        <f>SUM(P226:Y226)</f>
        <v>15</v>
      </c>
      <c r="AA226" s="1"/>
    </row>
    <row r="227" spans="1:27" s="1" customFormat="1" ht="24" x14ac:dyDescent="0.2">
      <c r="A227" s="9"/>
      <c r="B227" s="2"/>
      <c r="C227" s="225"/>
      <c r="D227" s="225"/>
      <c r="E227" s="225"/>
      <c r="F227" s="225"/>
      <c r="G227" s="225"/>
      <c r="H227" s="225"/>
      <c r="I227" s="225"/>
      <c r="J227" s="225"/>
      <c r="K227" s="225"/>
      <c r="L227" s="225"/>
      <c r="M227" s="225"/>
      <c r="N227" s="224"/>
      <c r="O227" s="2" t="s">
        <v>5</v>
      </c>
      <c r="P227" s="225">
        <f t="shared" ref="P227:W227" si="36">SUM(P207:P226)</f>
        <v>236</v>
      </c>
      <c r="Q227" s="225">
        <f t="shared" si="36"/>
        <v>137</v>
      </c>
      <c r="R227" s="225">
        <f t="shared" si="36"/>
        <v>151</v>
      </c>
      <c r="S227" s="225">
        <f t="shared" si="36"/>
        <v>96</v>
      </c>
      <c r="T227" s="225">
        <f t="shared" si="36"/>
        <v>55</v>
      </c>
      <c r="U227" s="225">
        <f t="shared" si="36"/>
        <v>45</v>
      </c>
      <c r="V227" s="225">
        <f t="shared" si="36"/>
        <v>38</v>
      </c>
      <c r="W227" s="225">
        <f t="shared" si="36"/>
        <v>16</v>
      </c>
      <c r="X227" s="225"/>
      <c r="Y227" s="225"/>
      <c r="Z227" s="225">
        <f>SUM(P227:Y227)</f>
        <v>774</v>
      </c>
    </row>
    <row r="228" spans="1:27" s="1" customFormat="1" ht="24" x14ac:dyDescent="0.2">
      <c r="A228" s="9"/>
      <c r="B228" s="2"/>
      <c r="C228" s="225"/>
      <c r="D228" s="225"/>
      <c r="E228" s="225"/>
      <c r="F228" s="225"/>
      <c r="G228" s="225"/>
      <c r="H228" s="225"/>
      <c r="I228" s="225"/>
      <c r="J228" s="225"/>
      <c r="K228" s="225"/>
      <c r="L228" s="225"/>
      <c r="M228" s="225"/>
      <c r="N228" s="224"/>
      <c r="O228" s="2"/>
      <c r="P228" s="225">
        <f>P227*P206</f>
        <v>944</v>
      </c>
      <c r="Q228" s="225">
        <f t="shared" ref="Q228:W228" si="37">Q227*Q206</f>
        <v>479.5</v>
      </c>
      <c r="R228" s="225">
        <f t="shared" si="37"/>
        <v>453</v>
      </c>
      <c r="S228" s="225">
        <f t="shared" si="37"/>
        <v>240</v>
      </c>
      <c r="T228" s="225">
        <f t="shared" si="37"/>
        <v>110</v>
      </c>
      <c r="U228" s="225">
        <f t="shared" si="37"/>
        <v>67.5</v>
      </c>
      <c r="V228" s="225">
        <f t="shared" si="37"/>
        <v>38</v>
      </c>
      <c r="W228" s="225">
        <f t="shared" si="37"/>
        <v>0</v>
      </c>
      <c r="X228" s="225"/>
      <c r="Y228" s="225"/>
      <c r="Z228" s="225">
        <f>SUM(P228:Y228)</f>
        <v>2332</v>
      </c>
    </row>
    <row r="229" spans="1:27" ht="24" x14ac:dyDescent="0.2">
      <c r="A229" s="9"/>
      <c r="B229" s="2"/>
      <c r="C229" s="172"/>
      <c r="D229" s="172"/>
      <c r="E229" s="172"/>
      <c r="F229" s="172"/>
      <c r="G229" s="172"/>
      <c r="H229" s="172"/>
      <c r="I229" s="172"/>
      <c r="J229" s="172"/>
      <c r="K229" s="172"/>
      <c r="L229" s="172"/>
      <c r="M229" s="172"/>
      <c r="N229" s="171"/>
      <c r="O229" s="249" t="s">
        <v>159</v>
      </c>
      <c r="P229" s="729">
        <f>Z228/Z227</f>
        <v>3.012919896640827</v>
      </c>
      <c r="Q229" s="729"/>
      <c r="R229" s="729"/>
      <c r="S229" s="729"/>
      <c r="T229" s="729"/>
      <c r="U229" s="729"/>
      <c r="V229" s="729"/>
      <c r="W229" s="729"/>
      <c r="X229" s="729"/>
      <c r="Y229" s="729"/>
      <c r="Z229" s="729"/>
      <c r="AA229" s="1"/>
    </row>
    <row r="230" spans="1:27" ht="24" x14ac:dyDescent="0.2">
      <c r="A230" s="9"/>
      <c r="B230" s="2" t="s">
        <v>5</v>
      </c>
      <c r="C230" s="32">
        <f t="shared" ref="C230:J230" si="38">SUM(C207:C229)</f>
        <v>161</v>
      </c>
      <c r="D230" s="32">
        <f t="shared" si="38"/>
        <v>124</v>
      </c>
      <c r="E230" s="32">
        <f t="shared" si="38"/>
        <v>151</v>
      </c>
      <c r="F230" s="32">
        <f t="shared" si="38"/>
        <v>106</v>
      </c>
      <c r="G230" s="32">
        <f t="shared" si="38"/>
        <v>84</v>
      </c>
      <c r="H230" s="32">
        <f t="shared" si="38"/>
        <v>42</v>
      </c>
      <c r="I230" s="32">
        <f t="shared" si="38"/>
        <v>28</v>
      </c>
      <c r="J230" s="32">
        <f t="shared" si="38"/>
        <v>44</v>
      </c>
      <c r="K230" s="32"/>
      <c r="L230" s="32"/>
      <c r="M230" s="32">
        <f>SUM(C230:L230)</f>
        <v>740</v>
      </c>
      <c r="N230" s="171"/>
      <c r="O230" s="172" t="s">
        <v>28</v>
      </c>
      <c r="P230" s="173">
        <f>(P225*100)/Z225</f>
        <v>44.642857142857146</v>
      </c>
      <c r="Q230" s="173">
        <f>(Q225*100)/Z225</f>
        <v>19.642857142857142</v>
      </c>
      <c r="R230" s="173">
        <f>(R225*100)/Z225</f>
        <v>33.928571428571431</v>
      </c>
      <c r="S230" s="173">
        <f>(S225*100)/Z225</f>
        <v>0</v>
      </c>
      <c r="T230" s="173">
        <f>(T225*100)/Z225</f>
        <v>0</v>
      </c>
      <c r="U230" s="173">
        <f>(U225*100)/Z225</f>
        <v>0</v>
      </c>
      <c r="V230" s="173">
        <f>(V225*100)/Z225</f>
        <v>0</v>
      </c>
      <c r="W230" s="173">
        <f>(W225*100)/Z225</f>
        <v>1.7857142857142858</v>
      </c>
      <c r="X230" s="173"/>
      <c r="Y230" s="173"/>
      <c r="Z230" s="173">
        <v>100</v>
      </c>
      <c r="AA230" s="1"/>
    </row>
    <row r="231" spans="1:27" ht="24" x14ac:dyDescent="0.2">
      <c r="A231" s="9"/>
      <c r="B231" s="3"/>
      <c r="C231" s="38">
        <f t="shared" ref="C231:J231" si="39">C230*C206</f>
        <v>644</v>
      </c>
      <c r="D231" s="38">
        <f t="shared" si="39"/>
        <v>434</v>
      </c>
      <c r="E231" s="38">
        <f t="shared" si="39"/>
        <v>453</v>
      </c>
      <c r="F231" s="38">
        <f t="shared" si="39"/>
        <v>265</v>
      </c>
      <c r="G231" s="38">
        <f t="shared" si="39"/>
        <v>168</v>
      </c>
      <c r="H231" s="38">
        <f t="shared" si="39"/>
        <v>63</v>
      </c>
      <c r="I231" s="38">
        <f t="shared" si="39"/>
        <v>28</v>
      </c>
      <c r="J231" s="38">
        <f t="shared" si="39"/>
        <v>0</v>
      </c>
      <c r="K231" s="39"/>
      <c r="L231" s="39"/>
      <c r="M231" s="40">
        <f>SUM(C231:L231)</f>
        <v>2055</v>
      </c>
      <c r="N231" s="171"/>
      <c r="O231" s="171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"/>
    </row>
    <row r="232" spans="1:27" ht="24" x14ac:dyDescent="0.2">
      <c r="A232" s="9"/>
      <c r="B232" s="3" t="s">
        <v>26</v>
      </c>
      <c r="C232" s="719">
        <f>M231/M230</f>
        <v>2.7770270270270272</v>
      </c>
      <c r="D232" s="720"/>
      <c r="E232" s="720"/>
      <c r="F232" s="720"/>
      <c r="G232" s="720"/>
      <c r="H232" s="720"/>
      <c r="I232" s="720"/>
      <c r="J232" s="720"/>
      <c r="K232" s="720"/>
      <c r="L232" s="720"/>
      <c r="M232" s="721"/>
      <c r="N232" s="175"/>
      <c r="O232" s="25"/>
      <c r="P232" s="5"/>
      <c r="Q232" s="5"/>
      <c r="R232" s="5"/>
      <c r="S232" s="4"/>
      <c r="T232" s="5"/>
      <c r="U232" s="5"/>
      <c r="V232" s="5"/>
      <c r="W232" s="5"/>
      <c r="X232" s="5"/>
      <c r="Y232" s="5"/>
      <c r="Z232" s="5"/>
      <c r="AA232" s="1"/>
    </row>
    <row r="233" spans="1:27" ht="24" x14ac:dyDescent="0.2">
      <c r="A233" s="9"/>
      <c r="B233" s="2" t="s">
        <v>28</v>
      </c>
      <c r="C233" s="173">
        <f>(C230*100)/M230</f>
        <v>21.756756756756758</v>
      </c>
      <c r="D233" s="173">
        <f>(D230*100)/M230</f>
        <v>16.756756756756758</v>
      </c>
      <c r="E233" s="173">
        <f>(E230*100)/M230</f>
        <v>20.405405405405407</v>
      </c>
      <c r="F233" s="173">
        <f>(F230*100)/M230</f>
        <v>14.324324324324325</v>
      </c>
      <c r="G233" s="173">
        <f>(G230*100)/M230</f>
        <v>11.351351351351351</v>
      </c>
      <c r="H233" s="173">
        <f>(H230*100)/M230</f>
        <v>5.6756756756756754</v>
      </c>
      <c r="I233" s="173">
        <f>(I230*100)/M230</f>
        <v>3.7837837837837838</v>
      </c>
      <c r="J233" s="173">
        <f>(J230*100)/M230</f>
        <v>5.9459459459459456</v>
      </c>
      <c r="K233" s="173"/>
      <c r="L233" s="173"/>
      <c r="M233" s="173">
        <f>SUM(C233:L233)</f>
        <v>100.00000000000001</v>
      </c>
      <c r="N233" s="175"/>
      <c r="O233" s="25" t="s">
        <v>30</v>
      </c>
      <c r="P233" s="5"/>
      <c r="Q233" s="5"/>
      <c r="R233" s="5"/>
      <c r="S233" s="5"/>
      <c r="T233" s="5"/>
      <c r="U233" s="4">
        <f>P230+Q230+R230</f>
        <v>98.214285714285722</v>
      </c>
      <c r="V233" s="5"/>
      <c r="W233" s="5"/>
      <c r="X233" s="5"/>
      <c r="Y233" s="5"/>
      <c r="Z233" s="5"/>
      <c r="AA233" s="1"/>
    </row>
    <row r="234" spans="1:27" ht="24" x14ac:dyDescent="0.2">
      <c r="A234" s="9"/>
      <c r="B234" s="722" t="s">
        <v>78</v>
      </c>
      <c r="C234" s="722"/>
      <c r="D234" s="722"/>
      <c r="E234" s="722"/>
      <c r="F234" s="722"/>
      <c r="G234" s="722"/>
      <c r="H234" s="722"/>
      <c r="I234" s="722"/>
      <c r="J234" s="25">
        <f>C233+D233+E233</f>
        <v>58.918918918918919</v>
      </c>
      <c r="K234" s="11"/>
      <c r="L234" s="11"/>
      <c r="M234" s="11"/>
      <c r="N234" s="11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1"/>
    </row>
    <row r="235" spans="1:27" ht="24" x14ac:dyDescent="0.2">
      <c r="A235" s="9"/>
      <c r="B235" s="6" t="s">
        <v>230</v>
      </c>
      <c r="C235" s="11"/>
      <c r="D235" s="11"/>
      <c r="E235" s="11"/>
      <c r="F235" s="25"/>
      <c r="G235" s="11"/>
      <c r="H235" s="11"/>
      <c r="I235" s="11"/>
      <c r="J235" s="11"/>
      <c r="K235" s="11"/>
      <c r="L235" s="11"/>
      <c r="M235" s="11"/>
      <c r="N235" s="11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1"/>
    </row>
    <row r="236" spans="1:27" ht="24" x14ac:dyDescent="0.2">
      <c r="A236" s="9"/>
      <c r="B236" s="730" t="s">
        <v>216</v>
      </c>
      <c r="C236" s="730"/>
      <c r="D236" s="730"/>
      <c r="E236" s="730"/>
      <c r="F236" s="730"/>
      <c r="G236" s="730"/>
      <c r="H236" s="730"/>
      <c r="I236" s="730"/>
      <c r="J236" s="730"/>
      <c r="K236" s="730"/>
      <c r="L236" s="730"/>
      <c r="M236" s="730"/>
      <c r="N236" s="170"/>
      <c r="O236" s="706" t="s">
        <v>216</v>
      </c>
      <c r="P236" s="706"/>
      <c r="Q236" s="706"/>
      <c r="R236" s="706"/>
      <c r="S236" s="706"/>
      <c r="T236" s="706"/>
      <c r="U236" s="706"/>
      <c r="V236" s="706"/>
      <c r="W236" s="706"/>
      <c r="X236" s="706"/>
      <c r="Y236" s="706"/>
      <c r="Z236" s="706"/>
      <c r="AA236" s="1"/>
    </row>
    <row r="237" spans="1:27" ht="24.75" thickBot="1" x14ac:dyDescent="0.25">
      <c r="A237" s="9"/>
      <c r="B237" s="731" t="s">
        <v>312</v>
      </c>
      <c r="C237" s="731"/>
      <c r="D237" s="731"/>
      <c r="E237" s="731"/>
      <c r="F237" s="731"/>
      <c r="G237" s="731"/>
      <c r="H237" s="731"/>
      <c r="I237" s="731"/>
      <c r="J237" s="731"/>
      <c r="K237" s="731"/>
      <c r="L237" s="731"/>
      <c r="M237" s="731"/>
      <c r="N237" s="171"/>
      <c r="O237" s="712" t="s">
        <v>311</v>
      </c>
      <c r="P237" s="712"/>
      <c r="Q237" s="712"/>
      <c r="R237" s="712"/>
      <c r="S237" s="712"/>
      <c r="T237" s="712"/>
      <c r="U237" s="712"/>
      <c r="V237" s="712"/>
      <c r="W237" s="712"/>
      <c r="X237" s="712"/>
      <c r="Y237" s="712"/>
      <c r="Z237" s="712"/>
      <c r="AA237" s="1"/>
    </row>
    <row r="238" spans="1:27" ht="24" x14ac:dyDescent="0.2">
      <c r="A238" s="9"/>
      <c r="B238" s="707" t="s">
        <v>1</v>
      </c>
      <c r="C238" s="709" t="s">
        <v>2</v>
      </c>
      <c r="D238" s="710"/>
      <c r="E238" s="710"/>
      <c r="F238" s="710"/>
      <c r="G238" s="710"/>
      <c r="H238" s="710"/>
      <c r="I238" s="710"/>
      <c r="J238" s="710"/>
      <c r="K238" s="710"/>
      <c r="L238" s="710"/>
      <c r="M238" s="37"/>
      <c r="N238" s="11"/>
      <c r="O238" s="713" t="s">
        <v>1</v>
      </c>
      <c r="P238" s="713" t="s">
        <v>2</v>
      </c>
      <c r="Q238" s="713"/>
      <c r="R238" s="713"/>
      <c r="S238" s="713"/>
      <c r="T238" s="713"/>
      <c r="U238" s="713"/>
      <c r="V238" s="713"/>
      <c r="W238" s="713"/>
      <c r="X238" s="713"/>
      <c r="Y238" s="713"/>
      <c r="Z238" s="2"/>
      <c r="AA238" s="1"/>
    </row>
    <row r="239" spans="1:27" ht="24.75" thickBot="1" x14ac:dyDescent="0.25">
      <c r="A239" s="9"/>
      <c r="B239" s="708"/>
      <c r="C239" s="12">
        <v>4</v>
      </c>
      <c r="D239" s="12">
        <v>3.5</v>
      </c>
      <c r="E239" s="12">
        <v>3</v>
      </c>
      <c r="F239" s="12">
        <v>2.5</v>
      </c>
      <c r="G239" s="12">
        <v>2</v>
      </c>
      <c r="H239" s="12">
        <v>1.5</v>
      </c>
      <c r="I239" s="12">
        <v>1</v>
      </c>
      <c r="J239" s="12">
        <v>0</v>
      </c>
      <c r="K239" s="12" t="s">
        <v>3</v>
      </c>
      <c r="L239" s="12" t="s">
        <v>4</v>
      </c>
      <c r="M239" s="140" t="s">
        <v>5</v>
      </c>
      <c r="N239" s="171"/>
      <c r="O239" s="713"/>
      <c r="P239" s="172">
        <v>4</v>
      </c>
      <c r="Q239" s="172">
        <v>3.5</v>
      </c>
      <c r="R239" s="172">
        <v>3</v>
      </c>
      <c r="S239" s="172">
        <v>2.5</v>
      </c>
      <c r="T239" s="172">
        <v>2</v>
      </c>
      <c r="U239" s="172">
        <v>1.5</v>
      </c>
      <c r="V239" s="172">
        <v>1</v>
      </c>
      <c r="W239" s="172">
        <v>0</v>
      </c>
      <c r="X239" s="172" t="s">
        <v>3</v>
      </c>
      <c r="Y239" s="172" t="s">
        <v>4</v>
      </c>
      <c r="Z239" s="172" t="s">
        <v>5</v>
      </c>
      <c r="AA239" s="1"/>
    </row>
    <row r="240" spans="1:27" ht="24" x14ac:dyDescent="0.2">
      <c r="A240" s="9"/>
      <c r="B240" s="14" t="s">
        <v>190</v>
      </c>
      <c r="C240" s="15">
        <v>40</v>
      </c>
      <c r="D240" s="15">
        <v>13</v>
      </c>
      <c r="E240" s="15">
        <v>11</v>
      </c>
      <c r="F240" s="15">
        <v>4</v>
      </c>
      <c r="G240" s="15"/>
      <c r="H240" s="15">
        <v>1</v>
      </c>
      <c r="I240" s="15">
        <v>1</v>
      </c>
      <c r="J240" s="15"/>
      <c r="K240" s="15"/>
      <c r="L240" s="15"/>
      <c r="M240" s="15">
        <f t="shared" ref="M240:M249" si="40">SUM(C240:L240)</f>
        <v>70</v>
      </c>
      <c r="N240" s="171"/>
      <c r="O240" s="53" t="s">
        <v>191</v>
      </c>
      <c r="P240" s="53">
        <v>21</v>
      </c>
      <c r="Q240" s="53">
        <v>10</v>
      </c>
      <c r="R240" s="53">
        <v>16</v>
      </c>
      <c r="S240" s="53">
        <v>18</v>
      </c>
      <c r="T240" s="53">
        <v>3</v>
      </c>
      <c r="U240" s="53">
        <v>1</v>
      </c>
      <c r="V240" s="53"/>
      <c r="W240" s="53">
        <v>1</v>
      </c>
      <c r="X240" s="51"/>
      <c r="Y240" s="172"/>
      <c r="Z240" s="172">
        <f t="shared" ref="Z240:Z249" si="41">SUM(P240:Y240)</f>
        <v>70</v>
      </c>
      <c r="AA240" s="1"/>
    </row>
    <row r="241" spans="1:27" ht="24" x14ac:dyDescent="0.2">
      <c r="A241" s="9"/>
      <c r="B241" s="14" t="s">
        <v>192</v>
      </c>
      <c r="C241" s="15">
        <v>9</v>
      </c>
      <c r="D241" s="15">
        <v>3</v>
      </c>
      <c r="E241" s="15">
        <v>2</v>
      </c>
      <c r="F241" s="15">
        <v>1</v>
      </c>
      <c r="G241" s="15">
        <v>2</v>
      </c>
      <c r="H241" s="15"/>
      <c r="I241" s="15"/>
      <c r="J241" s="15"/>
      <c r="K241" s="15"/>
      <c r="L241" s="15"/>
      <c r="M241" s="172">
        <f t="shared" si="40"/>
        <v>17</v>
      </c>
      <c r="N241" s="171"/>
      <c r="O241" s="53" t="s">
        <v>193</v>
      </c>
      <c r="P241" s="53">
        <v>10</v>
      </c>
      <c r="Q241" s="53">
        <v>1</v>
      </c>
      <c r="R241" s="53">
        <v>2</v>
      </c>
      <c r="S241" s="53">
        <v>2</v>
      </c>
      <c r="T241" s="53">
        <v>0</v>
      </c>
      <c r="U241" s="53">
        <v>1</v>
      </c>
      <c r="V241" s="53">
        <v>1</v>
      </c>
      <c r="W241" s="53"/>
      <c r="X241" s="51"/>
      <c r="Y241" s="172"/>
      <c r="Z241" s="172">
        <f t="shared" si="41"/>
        <v>17</v>
      </c>
      <c r="AA241" s="1"/>
    </row>
    <row r="242" spans="1:27" ht="24" x14ac:dyDescent="0.45">
      <c r="A242" s="9"/>
      <c r="B242" s="14" t="s">
        <v>194</v>
      </c>
      <c r="C242" s="15">
        <v>24</v>
      </c>
      <c r="D242" s="15">
        <v>20</v>
      </c>
      <c r="E242" s="15">
        <v>6</v>
      </c>
      <c r="F242" s="15">
        <v>4</v>
      </c>
      <c r="G242" s="15"/>
      <c r="H242" s="15">
        <v>2</v>
      </c>
      <c r="I242" s="15"/>
      <c r="J242" s="15"/>
      <c r="K242" s="15"/>
      <c r="L242" s="15"/>
      <c r="M242" s="172">
        <f t="shared" si="40"/>
        <v>56</v>
      </c>
      <c r="N242" s="171"/>
      <c r="O242" s="53" t="s">
        <v>195</v>
      </c>
      <c r="P242" s="59">
        <v>15</v>
      </c>
      <c r="Q242" s="59">
        <v>25</v>
      </c>
      <c r="R242" s="59">
        <v>9</v>
      </c>
      <c r="S242" s="59">
        <v>4</v>
      </c>
      <c r="T242" s="59">
        <v>2</v>
      </c>
      <c r="U242" s="59"/>
      <c r="V242" s="59"/>
      <c r="W242" s="59">
        <v>1</v>
      </c>
      <c r="X242" s="51"/>
      <c r="Y242" s="172"/>
      <c r="Z242" s="172">
        <f t="shared" si="41"/>
        <v>56</v>
      </c>
      <c r="AA242" s="1"/>
    </row>
    <row r="243" spans="1:27" ht="24" x14ac:dyDescent="0.45">
      <c r="A243" s="9"/>
      <c r="B243" s="14" t="s">
        <v>196</v>
      </c>
      <c r="C243" s="15">
        <v>70</v>
      </c>
      <c r="D243" s="15"/>
      <c r="E243" s="15">
        <v>1</v>
      </c>
      <c r="F243" s="15"/>
      <c r="G243" s="15"/>
      <c r="H243" s="15"/>
      <c r="I243" s="15"/>
      <c r="J243" s="15">
        <v>5</v>
      </c>
      <c r="K243" s="15"/>
      <c r="L243" s="15"/>
      <c r="M243" s="172">
        <f t="shared" si="40"/>
        <v>76</v>
      </c>
      <c r="N243" s="171"/>
      <c r="O243" s="53" t="s">
        <v>197</v>
      </c>
      <c r="P243" s="59">
        <v>50</v>
      </c>
      <c r="Q243" s="59">
        <v>0</v>
      </c>
      <c r="R243" s="59">
        <v>7</v>
      </c>
      <c r="S243" s="59">
        <v>0</v>
      </c>
      <c r="T243" s="59">
        <v>3</v>
      </c>
      <c r="U243" s="59">
        <v>0</v>
      </c>
      <c r="V243" s="59">
        <v>11</v>
      </c>
      <c r="W243" s="59">
        <v>2</v>
      </c>
      <c r="X243" s="51"/>
      <c r="Y243" s="172"/>
      <c r="Z243" s="172">
        <f t="shared" si="41"/>
        <v>73</v>
      </c>
      <c r="AA243" s="1"/>
    </row>
    <row r="244" spans="1:27" ht="24" x14ac:dyDescent="0.55000000000000004">
      <c r="A244" s="9"/>
      <c r="B244" s="14" t="s">
        <v>199</v>
      </c>
      <c r="C244" s="15">
        <v>31</v>
      </c>
      <c r="D244" s="15">
        <v>17</v>
      </c>
      <c r="E244" s="15">
        <v>10</v>
      </c>
      <c r="F244" s="15"/>
      <c r="G244" s="15"/>
      <c r="H244" s="15"/>
      <c r="I244" s="15"/>
      <c r="J244" s="15">
        <v>1</v>
      </c>
      <c r="K244" s="15"/>
      <c r="L244" s="15"/>
      <c r="M244" s="172">
        <f t="shared" si="40"/>
        <v>59</v>
      </c>
      <c r="N244" s="171"/>
      <c r="O244" s="51" t="s">
        <v>198</v>
      </c>
      <c r="P244" s="51">
        <v>36</v>
      </c>
      <c r="Q244" s="51">
        <v>17</v>
      </c>
      <c r="R244" s="51">
        <v>2</v>
      </c>
      <c r="S244" s="51"/>
      <c r="T244" s="178"/>
      <c r="U244" s="178"/>
      <c r="V244" s="178"/>
      <c r="W244" s="178"/>
      <c r="X244" s="33"/>
      <c r="Y244" s="172"/>
      <c r="Z244" s="172">
        <f t="shared" si="41"/>
        <v>55</v>
      </c>
      <c r="AA244" s="1"/>
    </row>
    <row r="245" spans="1:27" ht="24" x14ac:dyDescent="0.55000000000000004">
      <c r="A245" s="9"/>
      <c r="B245" s="14" t="s">
        <v>201</v>
      </c>
      <c r="C245" s="15">
        <v>14</v>
      </c>
      <c r="D245" s="15"/>
      <c r="E245" s="15">
        <v>1</v>
      </c>
      <c r="F245" s="15"/>
      <c r="G245" s="15"/>
      <c r="H245" s="15"/>
      <c r="I245" s="15"/>
      <c r="J245" s="15"/>
      <c r="K245" s="15"/>
      <c r="L245" s="15"/>
      <c r="M245" s="172">
        <f t="shared" si="40"/>
        <v>15</v>
      </c>
      <c r="N245" s="171"/>
      <c r="O245" s="53" t="s">
        <v>200</v>
      </c>
      <c r="P245" s="59">
        <v>12</v>
      </c>
      <c r="Q245" s="59">
        <v>0</v>
      </c>
      <c r="R245" s="59">
        <v>3</v>
      </c>
      <c r="S245" s="59"/>
      <c r="T245" s="178"/>
      <c r="U245" s="178"/>
      <c r="V245" s="178"/>
      <c r="W245" s="178"/>
      <c r="X245" s="33"/>
      <c r="Y245" s="172"/>
      <c r="Z245" s="172">
        <f t="shared" si="41"/>
        <v>15</v>
      </c>
      <c r="AA245" s="1"/>
    </row>
    <row r="246" spans="1:27" ht="24" x14ac:dyDescent="0.45">
      <c r="A246" s="9"/>
      <c r="B246" s="14" t="s">
        <v>203</v>
      </c>
      <c r="C246" s="15">
        <v>19</v>
      </c>
      <c r="D246" s="15">
        <v>6</v>
      </c>
      <c r="E246" s="15">
        <v>10</v>
      </c>
      <c r="F246" s="15">
        <v>10</v>
      </c>
      <c r="G246" s="15"/>
      <c r="H246" s="15"/>
      <c r="I246" s="15"/>
      <c r="J246" s="15">
        <v>1</v>
      </c>
      <c r="K246" s="15"/>
      <c r="L246" s="15"/>
      <c r="M246" s="172">
        <f t="shared" si="40"/>
        <v>46</v>
      </c>
      <c r="N246" s="171"/>
      <c r="O246" s="53" t="s">
        <v>202</v>
      </c>
      <c r="P246" s="59">
        <v>34</v>
      </c>
      <c r="Q246" s="59">
        <v>5</v>
      </c>
      <c r="R246" s="59">
        <v>3</v>
      </c>
      <c r="S246" s="59">
        <v>1</v>
      </c>
      <c r="T246" s="59"/>
      <c r="U246" s="59"/>
      <c r="V246" s="59"/>
      <c r="W246" s="59">
        <v>1</v>
      </c>
      <c r="X246" s="33"/>
      <c r="Y246" s="172"/>
      <c r="Z246" s="172">
        <f t="shared" si="41"/>
        <v>44</v>
      </c>
      <c r="AA246" s="1"/>
    </row>
    <row r="247" spans="1:27" ht="24" x14ac:dyDescent="0.45">
      <c r="A247" s="9"/>
      <c r="B247" s="14" t="s">
        <v>205</v>
      </c>
      <c r="C247" s="15">
        <v>8</v>
      </c>
      <c r="D247" s="15"/>
      <c r="E247" s="15"/>
      <c r="F247" s="15"/>
      <c r="G247" s="15">
        <v>1</v>
      </c>
      <c r="H247" s="15"/>
      <c r="I247" s="15"/>
      <c r="J247" s="15"/>
      <c r="K247" s="15"/>
      <c r="L247" s="15"/>
      <c r="M247" s="172">
        <f t="shared" si="40"/>
        <v>9</v>
      </c>
      <c r="N247" s="171"/>
      <c r="O247" s="59" t="s">
        <v>350</v>
      </c>
      <c r="P247" s="59">
        <v>9</v>
      </c>
      <c r="Q247" s="59"/>
      <c r="R247" s="59"/>
      <c r="S247" s="59"/>
      <c r="T247" s="59"/>
      <c r="U247" s="59"/>
      <c r="V247" s="59"/>
      <c r="W247" s="59"/>
      <c r="X247" s="33"/>
      <c r="Y247" s="172"/>
      <c r="Z247" s="172">
        <f t="shared" si="41"/>
        <v>9</v>
      </c>
      <c r="AA247" s="1"/>
    </row>
    <row r="248" spans="1:27" ht="24" x14ac:dyDescent="0.2">
      <c r="A248" s="9"/>
      <c r="B248" s="14" t="s">
        <v>208</v>
      </c>
      <c r="C248" s="15">
        <v>16</v>
      </c>
      <c r="D248" s="15"/>
      <c r="E248" s="15"/>
      <c r="F248" s="15"/>
      <c r="G248" s="15"/>
      <c r="H248" s="15"/>
      <c r="I248" s="15"/>
      <c r="J248" s="180">
        <v>1</v>
      </c>
      <c r="K248" s="172"/>
      <c r="L248" s="172"/>
      <c r="M248" s="172">
        <f t="shared" si="40"/>
        <v>17</v>
      </c>
      <c r="N248" s="171"/>
      <c r="O248" s="53" t="s">
        <v>264</v>
      </c>
      <c r="P248" s="53">
        <v>47</v>
      </c>
      <c r="Q248" s="53">
        <v>0</v>
      </c>
      <c r="R248" s="53">
        <v>7</v>
      </c>
      <c r="S248" s="53">
        <v>0</v>
      </c>
      <c r="T248" s="53">
        <v>2</v>
      </c>
      <c r="U248" s="53">
        <v>0</v>
      </c>
      <c r="V248" s="53">
        <v>0</v>
      </c>
      <c r="W248" s="53">
        <v>1</v>
      </c>
      <c r="X248" s="33"/>
      <c r="Y248" s="172"/>
      <c r="Z248" s="172">
        <f t="shared" si="41"/>
        <v>57</v>
      </c>
      <c r="AA248" s="1"/>
    </row>
    <row r="249" spans="1:27" ht="24" x14ac:dyDescent="0.2">
      <c r="A249" s="9"/>
      <c r="B249" s="14" t="s">
        <v>206</v>
      </c>
      <c r="C249" s="15">
        <v>55</v>
      </c>
      <c r="D249" s="15"/>
      <c r="E249" s="15"/>
      <c r="F249" s="15"/>
      <c r="G249" s="15">
        <v>1</v>
      </c>
      <c r="H249" s="15"/>
      <c r="I249" s="15"/>
      <c r="J249" s="180">
        <v>2</v>
      </c>
      <c r="K249" s="32"/>
      <c r="L249" s="32"/>
      <c r="M249" s="32">
        <f t="shared" si="40"/>
        <v>58</v>
      </c>
      <c r="N249" s="171"/>
      <c r="O249" s="53" t="s">
        <v>207</v>
      </c>
      <c r="P249" s="53">
        <v>12</v>
      </c>
      <c r="Q249" s="53"/>
      <c r="R249" s="53">
        <v>2</v>
      </c>
      <c r="S249" s="53"/>
      <c r="T249" s="53"/>
      <c r="U249" s="53"/>
      <c r="V249" s="53">
        <v>2</v>
      </c>
      <c r="W249" s="53"/>
      <c r="X249" s="172"/>
      <c r="Y249" s="172"/>
      <c r="Z249" s="172">
        <f t="shared" si="41"/>
        <v>16</v>
      </c>
      <c r="AA249" s="1"/>
    </row>
    <row r="250" spans="1:27" s="1" customFormat="1" ht="24" x14ac:dyDescent="0.55000000000000004">
      <c r="A250" s="9"/>
      <c r="B250" s="14"/>
      <c r="C250" s="15"/>
      <c r="D250" s="15"/>
      <c r="E250" s="15"/>
      <c r="F250" s="15"/>
      <c r="G250" s="15"/>
      <c r="H250" s="15"/>
      <c r="I250" s="15"/>
      <c r="J250" s="32"/>
      <c r="K250" s="32"/>
      <c r="L250" s="32"/>
      <c r="M250" s="32"/>
      <c r="N250" s="224"/>
      <c r="O250" s="228"/>
      <c r="P250" s="228"/>
      <c r="Q250" s="228"/>
      <c r="R250" s="228"/>
      <c r="S250" s="228"/>
      <c r="T250" s="228"/>
      <c r="U250" s="228"/>
      <c r="V250" s="228"/>
      <c r="W250" s="228"/>
      <c r="X250" s="225"/>
      <c r="Y250" s="225"/>
      <c r="Z250" s="225"/>
    </row>
    <row r="251" spans="1:27" s="1" customFormat="1" ht="24" x14ac:dyDescent="0.55000000000000004">
      <c r="A251" s="9"/>
      <c r="B251" s="14"/>
      <c r="C251" s="15"/>
      <c r="D251" s="15"/>
      <c r="E251" s="15"/>
      <c r="F251" s="15"/>
      <c r="G251" s="15"/>
      <c r="H251" s="15"/>
      <c r="I251" s="15"/>
      <c r="J251" s="32"/>
      <c r="K251" s="32"/>
      <c r="L251" s="32"/>
      <c r="M251" s="32"/>
      <c r="N251" s="224"/>
      <c r="O251" s="228"/>
      <c r="P251" s="228"/>
      <c r="Q251" s="228"/>
      <c r="R251" s="228"/>
      <c r="S251" s="228"/>
      <c r="T251" s="228"/>
      <c r="U251" s="228"/>
      <c r="V251" s="228"/>
      <c r="W251" s="228"/>
      <c r="X251" s="225"/>
      <c r="Y251" s="225"/>
      <c r="Z251" s="225"/>
    </row>
    <row r="252" spans="1:27" s="1" customFormat="1" ht="24" x14ac:dyDescent="0.55000000000000004">
      <c r="A252" s="9"/>
      <c r="B252" s="14"/>
      <c r="C252" s="15"/>
      <c r="D252" s="15"/>
      <c r="E252" s="15"/>
      <c r="F252" s="15"/>
      <c r="G252" s="15"/>
      <c r="H252" s="15"/>
      <c r="I252" s="15"/>
      <c r="J252" s="32"/>
      <c r="K252" s="32"/>
      <c r="L252" s="32"/>
      <c r="M252" s="32"/>
      <c r="N252" s="224"/>
      <c r="O252" s="228"/>
      <c r="P252" s="228"/>
      <c r="Q252" s="228"/>
      <c r="R252" s="228"/>
      <c r="S252" s="228"/>
      <c r="T252" s="228"/>
      <c r="U252" s="228"/>
      <c r="V252" s="228"/>
      <c r="W252" s="228"/>
      <c r="X252" s="225"/>
      <c r="Y252" s="225"/>
      <c r="Z252" s="225"/>
    </row>
    <row r="253" spans="1:27" ht="24" x14ac:dyDescent="0.2">
      <c r="A253" s="9"/>
      <c r="B253" s="14"/>
      <c r="C253" s="15"/>
      <c r="D253" s="15"/>
      <c r="E253" s="15"/>
      <c r="F253" s="15"/>
      <c r="G253" s="15"/>
      <c r="H253" s="15"/>
      <c r="I253" s="15"/>
      <c r="J253" s="32"/>
      <c r="K253" s="32"/>
      <c r="L253" s="32"/>
      <c r="M253" s="32"/>
      <c r="N253" s="171"/>
      <c r="O253" s="172" t="s">
        <v>5</v>
      </c>
      <c r="P253" s="172">
        <f t="shared" ref="P253:W253" si="42">SUM(P240:P249)</f>
        <v>246</v>
      </c>
      <c r="Q253" s="172">
        <f t="shared" si="42"/>
        <v>58</v>
      </c>
      <c r="R253" s="172">
        <f t="shared" si="42"/>
        <v>51</v>
      </c>
      <c r="S253" s="172">
        <f t="shared" si="42"/>
        <v>25</v>
      </c>
      <c r="T253" s="172">
        <f t="shared" si="42"/>
        <v>10</v>
      </c>
      <c r="U253" s="172">
        <f t="shared" si="42"/>
        <v>2</v>
      </c>
      <c r="V253" s="172">
        <f t="shared" si="42"/>
        <v>14</v>
      </c>
      <c r="W253" s="172">
        <f t="shared" si="42"/>
        <v>6</v>
      </c>
      <c r="X253" s="172"/>
      <c r="Y253" s="172"/>
      <c r="Z253" s="172">
        <f>SUM(Z240:Z249)</f>
        <v>412</v>
      </c>
      <c r="AA253" s="1"/>
    </row>
    <row r="254" spans="1:27" ht="24" x14ac:dyDescent="0.2">
      <c r="A254" s="9"/>
      <c r="B254" s="14"/>
      <c r="C254" s="29"/>
      <c r="D254" s="29"/>
      <c r="E254" s="29"/>
      <c r="F254" s="29"/>
      <c r="G254" s="29"/>
      <c r="H254" s="29"/>
      <c r="I254" s="29"/>
      <c r="J254" s="32"/>
      <c r="K254" s="32"/>
      <c r="L254" s="32"/>
      <c r="M254" s="32"/>
      <c r="N254" s="171"/>
      <c r="O254" s="172"/>
      <c r="P254" s="172">
        <f>P253*P239</f>
        <v>984</v>
      </c>
      <c r="Q254" s="172">
        <f t="shared" ref="Q254:W254" si="43">Q253*Q239</f>
        <v>203</v>
      </c>
      <c r="R254" s="172">
        <f t="shared" si="43"/>
        <v>153</v>
      </c>
      <c r="S254" s="172">
        <f t="shared" si="43"/>
        <v>62.5</v>
      </c>
      <c r="T254" s="172">
        <f t="shared" si="43"/>
        <v>20</v>
      </c>
      <c r="U254" s="172">
        <f t="shared" si="43"/>
        <v>3</v>
      </c>
      <c r="V254" s="172">
        <f t="shared" si="43"/>
        <v>14</v>
      </c>
      <c r="W254" s="172">
        <f t="shared" si="43"/>
        <v>0</v>
      </c>
      <c r="X254" s="172"/>
      <c r="Y254" s="172"/>
      <c r="Z254" s="172">
        <f>SUM(P254:Y254)</f>
        <v>1439.5</v>
      </c>
      <c r="AA254" s="1"/>
    </row>
    <row r="255" spans="1:27" ht="24" x14ac:dyDescent="0.2">
      <c r="A255" s="9"/>
      <c r="B255" s="2" t="s">
        <v>5</v>
      </c>
      <c r="C255" s="32">
        <f>SUM(C240:C253)</f>
        <v>286</v>
      </c>
      <c r="D255" s="32">
        <f>SUM(D240:D253)</f>
        <v>59</v>
      </c>
      <c r="E255" s="32">
        <f>SUM(E240:E253)</f>
        <v>41</v>
      </c>
      <c r="F255" s="32">
        <f>SUM(F240:F253)</f>
        <v>19</v>
      </c>
      <c r="G255" s="32">
        <f>SUM(G240:G253)</f>
        <v>4</v>
      </c>
      <c r="H255" s="32"/>
      <c r="I255" s="32">
        <f>SUM(I240:I253)</f>
        <v>1</v>
      </c>
      <c r="J255" s="32">
        <f>SUM(J240:J253)</f>
        <v>10</v>
      </c>
      <c r="K255" s="41"/>
      <c r="L255" s="32"/>
      <c r="M255" s="32">
        <f>SUM(C255:L255)</f>
        <v>420</v>
      </c>
      <c r="N255" s="171"/>
      <c r="O255" s="172" t="s">
        <v>159</v>
      </c>
      <c r="P255" s="718">
        <f>Z254/Z253</f>
        <v>3.4939320388349513</v>
      </c>
      <c r="Q255" s="718"/>
      <c r="R255" s="718"/>
      <c r="S255" s="718"/>
      <c r="T255" s="718"/>
      <c r="U255" s="718"/>
      <c r="V255" s="718"/>
      <c r="W255" s="718"/>
      <c r="X255" s="718"/>
      <c r="Y255" s="718"/>
      <c r="Z255" s="718"/>
      <c r="AA255" s="1"/>
    </row>
    <row r="256" spans="1:27" ht="24" x14ac:dyDescent="0.2">
      <c r="A256" s="9"/>
      <c r="B256" s="3"/>
      <c r="C256" s="38">
        <f t="shared" ref="C256:J256" si="44">C255*C239</f>
        <v>1144</v>
      </c>
      <c r="D256" s="38">
        <f t="shared" si="44"/>
        <v>206.5</v>
      </c>
      <c r="E256" s="38">
        <f t="shared" si="44"/>
        <v>123</v>
      </c>
      <c r="F256" s="38">
        <f t="shared" si="44"/>
        <v>47.5</v>
      </c>
      <c r="G256" s="38">
        <f t="shared" si="44"/>
        <v>8</v>
      </c>
      <c r="H256" s="38">
        <f t="shared" si="44"/>
        <v>0</v>
      </c>
      <c r="I256" s="38">
        <f t="shared" si="44"/>
        <v>1</v>
      </c>
      <c r="J256" s="38">
        <f t="shared" si="44"/>
        <v>0</v>
      </c>
      <c r="K256" s="42"/>
      <c r="L256" s="39"/>
      <c r="M256" s="40">
        <f>SUM(C256:L256)</f>
        <v>1530</v>
      </c>
      <c r="N256" s="171"/>
      <c r="O256" s="172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"/>
    </row>
    <row r="257" spans="1:27" ht="24" x14ac:dyDescent="0.2">
      <c r="A257" s="9"/>
      <c r="B257" s="3" t="s">
        <v>26</v>
      </c>
      <c r="C257" s="719">
        <f>M256/M255</f>
        <v>3.6428571428571428</v>
      </c>
      <c r="D257" s="720"/>
      <c r="E257" s="720"/>
      <c r="F257" s="720"/>
      <c r="G257" s="720"/>
      <c r="H257" s="720"/>
      <c r="I257" s="720"/>
      <c r="J257" s="720"/>
      <c r="K257" s="720"/>
      <c r="L257" s="720"/>
      <c r="M257" s="721"/>
      <c r="N257" s="175"/>
      <c r="O257" s="173" t="s">
        <v>28</v>
      </c>
      <c r="P257" s="173">
        <f>(P253*100)/Z253</f>
        <v>59.708737864077669</v>
      </c>
      <c r="Q257" s="173">
        <f>(Q253*100)/Z253</f>
        <v>14.077669902912621</v>
      </c>
      <c r="R257" s="173">
        <f>(R253*100)/Z253</f>
        <v>12.378640776699029</v>
      </c>
      <c r="S257" s="173">
        <f>(S253*100)/Z253</f>
        <v>6.0679611650485441</v>
      </c>
      <c r="T257" s="173">
        <f>(T253*100)/Z253</f>
        <v>2.4271844660194173</v>
      </c>
      <c r="U257" s="173">
        <f>(U253*100)/Z253</f>
        <v>0.4854368932038835</v>
      </c>
      <c r="V257" s="173">
        <f>(V253*100)/Z253</f>
        <v>3.3980582524271843</v>
      </c>
      <c r="W257" s="173">
        <f>(W253*100)/Z253</f>
        <v>1.4563106796116505</v>
      </c>
      <c r="X257" s="173"/>
      <c r="Y257" s="173"/>
      <c r="Z257" s="17">
        <f>SUM(P257:Y257)</f>
        <v>100</v>
      </c>
      <c r="AA257" s="1"/>
    </row>
    <row r="258" spans="1:27" ht="24" x14ac:dyDescent="0.2">
      <c r="A258" s="9"/>
      <c r="B258" s="2" t="s">
        <v>28</v>
      </c>
      <c r="C258" s="21">
        <f>(C255*100)/M255</f>
        <v>68.095238095238102</v>
      </c>
      <c r="D258" s="21">
        <f>(D255*100)/M255</f>
        <v>14.047619047619047</v>
      </c>
      <c r="E258" s="21">
        <f>(E255*100)/M255</f>
        <v>9.7619047619047628</v>
      </c>
      <c r="F258" s="21">
        <f>(F255*100)/M255</f>
        <v>4.5238095238095237</v>
      </c>
      <c r="G258" s="21">
        <f>(G255*100)/M255</f>
        <v>0.95238095238095233</v>
      </c>
      <c r="H258" s="21">
        <f>(H255*100)/M255</f>
        <v>0</v>
      </c>
      <c r="I258" s="21">
        <f>(I255*100)/M255</f>
        <v>0.23809523809523808</v>
      </c>
      <c r="J258" s="21">
        <f>(J255*100)/M255</f>
        <v>2.3809523809523809</v>
      </c>
      <c r="K258" s="21"/>
      <c r="L258" s="21"/>
      <c r="M258" s="21">
        <f>SUM(C258:L258)</f>
        <v>100</v>
      </c>
      <c r="N258" s="175"/>
      <c r="O258" s="175"/>
      <c r="P258" s="5"/>
      <c r="Q258" s="5"/>
      <c r="R258" s="5"/>
      <c r="S258" s="5"/>
      <c r="T258" s="11"/>
      <c r="U258" s="5"/>
      <c r="V258" s="5"/>
      <c r="W258" s="5"/>
      <c r="X258" s="5"/>
      <c r="Y258" s="5"/>
      <c r="Z258" s="5"/>
      <c r="AA258" s="1"/>
    </row>
    <row r="259" spans="1:27" ht="24" x14ac:dyDescent="0.2">
      <c r="A259" s="9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25" t="s">
        <v>30</v>
      </c>
      <c r="P259" s="5"/>
      <c r="Q259" s="5"/>
      <c r="R259" s="5"/>
      <c r="S259" s="5"/>
      <c r="T259" s="25"/>
      <c r="U259" s="4"/>
      <c r="V259" s="4">
        <f>P257+Q257+R257</f>
        <v>86.165048543689323</v>
      </c>
      <c r="W259" s="5"/>
      <c r="X259" s="5"/>
      <c r="Y259" s="5"/>
      <c r="Z259" s="5"/>
      <c r="AA259" s="1"/>
    </row>
    <row r="260" spans="1:27" ht="24" x14ac:dyDescent="0.2">
      <c r="A260" s="9"/>
      <c r="B260" s="728" t="s">
        <v>209</v>
      </c>
      <c r="C260" s="728"/>
      <c r="D260" s="728"/>
      <c r="E260" s="728"/>
      <c r="F260" s="728"/>
      <c r="G260" s="728"/>
      <c r="H260" s="728"/>
      <c r="I260" s="728"/>
      <c r="J260" s="4">
        <f>C258+D258+E258</f>
        <v>91.904761904761912</v>
      </c>
      <c r="K260" s="5"/>
      <c r="L260" s="5"/>
      <c r="M260" s="5"/>
      <c r="N260" s="5"/>
      <c r="O260" s="5" t="s">
        <v>333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1"/>
    </row>
    <row r="261" spans="1:27" ht="24" x14ac:dyDescent="0.2">
      <c r="A261" s="9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171"/>
      <c r="P261" s="171"/>
      <c r="Q261" s="171"/>
      <c r="R261" s="171"/>
      <c r="S261" s="171"/>
      <c r="T261" s="171"/>
      <c r="U261" s="171"/>
      <c r="V261" s="171"/>
      <c r="W261" s="171"/>
      <c r="X261" s="171"/>
      <c r="Y261" s="171"/>
      <c r="Z261" s="171"/>
      <c r="AA261" s="1"/>
    </row>
    <row r="262" spans="1:27" ht="24" x14ac:dyDescent="0.2">
      <c r="A262" s="9"/>
      <c r="B262" s="6" t="s">
        <v>230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1"/>
    </row>
    <row r="263" spans="1:27" ht="24" x14ac:dyDescent="0.2">
      <c r="A263" s="9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1"/>
    </row>
    <row r="264" spans="1:27" ht="24" x14ac:dyDescent="0.2">
      <c r="A264" s="9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1"/>
    </row>
    <row r="265" spans="1:27" ht="24" x14ac:dyDescent="0.2">
      <c r="A265" s="9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1"/>
    </row>
    <row r="266" spans="1:27" ht="24" x14ac:dyDescent="0.2">
      <c r="A266" s="9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1"/>
    </row>
    <row r="267" spans="1:27" ht="24" x14ac:dyDescent="0.2">
      <c r="A267" s="9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1"/>
    </row>
    <row r="268" spans="1:27" ht="24" x14ac:dyDescent="0.2">
      <c r="A268" s="9"/>
      <c r="B268" s="706" t="s">
        <v>217</v>
      </c>
      <c r="C268" s="706"/>
      <c r="D268" s="706"/>
      <c r="E268" s="706"/>
      <c r="F268" s="706"/>
      <c r="G268" s="706"/>
      <c r="H268" s="706"/>
      <c r="I268" s="706"/>
      <c r="J268" s="706"/>
      <c r="K268" s="706"/>
      <c r="L268" s="706"/>
      <c r="M268" s="706"/>
      <c r="N268" s="170"/>
      <c r="O268" s="706" t="s">
        <v>217</v>
      </c>
      <c r="P268" s="706"/>
      <c r="Q268" s="706"/>
      <c r="R268" s="706"/>
      <c r="S268" s="706"/>
      <c r="T268" s="706"/>
      <c r="U268" s="706"/>
      <c r="V268" s="706"/>
      <c r="W268" s="706"/>
      <c r="X268" s="706"/>
      <c r="Y268" s="706"/>
      <c r="Z268" s="5"/>
      <c r="AA268" s="5"/>
    </row>
    <row r="269" spans="1:27" ht="24" x14ac:dyDescent="0.2">
      <c r="A269" s="9"/>
      <c r="B269" s="705" t="s">
        <v>309</v>
      </c>
      <c r="C269" s="705"/>
      <c r="D269" s="705"/>
      <c r="E269" s="705"/>
      <c r="F269" s="705"/>
      <c r="G269" s="705"/>
      <c r="H269" s="705"/>
      <c r="I269" s="705"/>
      <c r="J269" s="705"/>
      <c r="K269" s="705"/>
      <c r="L269" s="705"/>
      <c r="M269" s="705"/>
      <c r="N269" s="171"/>
      <c r="O269" s="705" t="s">
        <v>310</v>
      </c>
      <c r="P269" s="705"/>
      <c r="Q269" s="705"/>
      <c r="R269" s="705"/>
      <c r="S269" s="705"/>
      <c r="T269" s="705"/>
      <c r="U269" s="705"/>
      <c r="V269" s="705"/>
      <c r="W269" s="705"/>
      <c r="X269" s="705"/>
      <c r="Y269" s="705"/>
      <c r="Z269" s="11"/>
      <c r="AA269" s="11"/>
    </row>
    <row r="270" spans="1:27" ht="24.75" thickBot="1" x14ac:dyDescent="0.25">
      <c r="A270" s="9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112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1"/>
    </row>
    <row r="271" spans="1:27" ht="24" x14ac:dyDescent="0.2">
      <c r="A271" s="9"/>
      <c r="B271" s="707" t="s">
        <v>1</v>
      </c>
      <c r="C271" s="709" t="s">
        <v>2</v>
      </c>
      <c r="D271" s="710"/>
      <c r="E271" s="710"/>
      <c r="F271" s="710"/>
      <c r="G271" s="710"/>
      <c r="H271" s="710"/>
      <c r="I271" s="710"/>
      <c r="J271" s="710"/>
      <c r="K271" s="710"/>
      <c r="L271" s="710"/>
      <c r="M271" s="37"/>
      <c r="N271" s="11"/>
      <c r="O271" s="713" t="s">
        <v>1</v>
      </c>
      <c r="P271" s="713" t="s">
        <v>2</v>
      </c>
      <c r="Q271" s="713"/>
      <c r="R271" s="713"/>
      <c r="S271" s="713"/>
      <c r="T271" s="713"/>
      <c r="U271" s="713"/>
      <c r="V271" s="713"/>
      <c r="W271" s="713"/>
      <c r="X271" s="713"/>
      <c r="Y271" s="713"/>
      <c r="Z271" s="2"/>
      <c r="AA271" s="1"/>
    </row>
    <row r="272" spans="1:27" ht="24.75" thickBot="1" x14ac:dyDescent="0.25">
      <c r="A272" s="9"/>
      <c r="B272" s="708"/>
      <c r="C272" s="12">
        <v>4</v>
      </c>
      <c r="D272" s="12">
        <v>3.5</v>
      </c>
      <c r="E272" s="12">
        <v>3</v>
      </c>
      <c r="F272" s="12">
        <v>2.5</v>
      </c>
      <c r="G272" s="12">
        <v>2</v>
      </c>
      <c r="H272" s="12">
        <v>1.5</v>
      </c>
      <c r="I272" s="12">
        <v>1</v>
      </c>
      <c r="J272" s="12">
        <v>0</v>
      </c>
      <c r="K272" s="12" t="s">
        <v>3</v>
      </c>
      <c r="L272" s="12" t="s">
        <v>4</v>
      </c>
      <c r="M272" s="46" t="s">
        <v>5</v>
      </c>
      <c r="N272" s="171"/>
      <c r="O272" s="713"/>
      <c r="P272" s="172">
        <v>4</v>
      </c>
      <c r="Q272" s="172">
        <v>3.5</v>
      </c>
      <c r="R272" s="172">
        <v>3</v>
      </c>
      <c r="S272" s="172">
        <v>2.5</v>
      </c>
      <c r="T272" s="172">
        <v>2</v>
      </c>
      <c r="U272" s="172">
        <v>1.5</v>
      </c>
      <c r="V272" s="172">
        <v>1</v>
      </c>
      <c r="W272" s="172">
        <v>0</v>
      </c>
      <c r="X272" s="172" t="s">
        <v>3</v>
      </c>
      <c r="Y272" s="172" t="s">
        <v>4</v>
      </c>
      <c r="Z272" s="172" t="s">
        <v>5</v>
      </c>
      <c r="AA272" s="1"/>
    </row>
    <row r="273" spans="1:27" ht="24" x14ac:dyDescent="0.55000000000000004">
      <c r="A273" s="9"/>
      <c r="B273" s="43" t="s">
        <v>225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45">
        <f>SUM(C273:L273)</f>
        <v>0</v>
      </c>
      <c r="N273" s="171"/>
      <c r="O273" s="246" t="s">
        <v>351</v>
      </c>
      <c r="P273" s="53">
        <v>19</v>
      </c>
      <c r="Q273" s="53">
        <v>3</v>
      </c>
      <c r="R273" s="53">
        <v>3</v>
      </c>
      <c r="S273" s="53">
        <v>2</v>
      </c>
      <c r="T273" s="53"/>
      <c r="U273" s="53"/>
      <c r="V273" s="91"/>
      <c r="W273" s="91"/>
      <c r="X273" s="172"/>
      <c r="Y273" s="172"/>
      <c r="Z273" s="172">
        <f>SUM(P273:Y273)</f>
        <v>27</v>
      </c>
      <c r="AA273" s="1"/>
    </row>
    <row r="274" spans="1:27" ht="24" x14ac:dyDescent="0.55000000000000004">
      <c r="A274" s="9"/>
      <c r="B274" s="43" t="s">
        <v>236</v>
      </c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8"/>
      <c r="N274" s="171"/>
      <c r="O274" s="91"/>
      <c r="P274" s="91"/>
      <c r="Q274" s="91"/>
      <c r="R274" s="91"/>
      <c r="S274" s="91"/>
      <c r="T274" s="91"/>
      <c r="U274" s="91"/>
      <c r="V274" s="91"/>
      <c r="W274" s="91"/>
      <c r="X274" s="172"/>
      <c r="Y274" s="172"/>
      <c r="Z274" s="172">
        <f>SUM(P274:Y274)</f>
        <v>0</v>
      </c>
      <c r="AA274" s="1"/>
    </row>
    <row r="275" spans="1:27" ht="24" x14ac:dyDescent="0.2">
      <c r="A275" s="9"/>
      <c r="B275" s="14" t="s">
        <v>237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8"/>
      <c r="N275" s="171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172"/>
      <c r="Z275" s="172"/>
      <c r="AA275" s="1"/>
    </row>
    <row r="276" spans="1:27" ht="24" x14ac:dyDescent="0.2">
      <c r="A276" s="9"/>
      <c r="B276" s="14" t="s">
        <v>238</v>
      </c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8"/>
      <c r="N276" s="171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  <c r="AA276" s="1"/>
    </row>
    <row r="277" spans="1:27" ht="24" x14ac:dyDescent="0.2">
      <c r="A277" s="9"/>
      <c r="B277" s="14" t="s">
        <v>239</v>
      </c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8"/>
      <c r="N277" s="171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  <c r="AA277" s="1"/>
    </row>
    <row r="278" spans="1:27" ht="24" x14ac:dyDescent="0.2">
      <c r="A278" s="9"/>
      <c r="B278" s="14" t="s">
        <v>240</v>
      </c>
      <c r="C278" s="172"/>
      <c r="D278" s="172"/>
      <c r="E278" s="172"/>
      <c r="F278" s="172"/>
      <c r="G278" s="172"/>
      <c r="H278" s="172"/>
      <c r="I278" s="172"/>
      <c r="J278" s="172"/>
      <c r="K278" s="172"/>
      <c r="L278" s="172"/>
      <c r="M278" s="18"/>
      <c r="N278" s="171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"/>
    </row>
    <row r="279" spans="1:27" ht="24" x14ac:dyDescent="0.2">
      <c r="A279" s="9"/>
      <c r="B279" s="2" t="s">
        <v>5</v>
      </c>
      <c r="C279" s="32">
        <f t="shared" ref="C279:J279" si="45">SUM(C273:C278)</f>
        <v>0</v>
      </c>
      <c r="D279" s="32">
        <f t="shared" si="45"/>
        <v>0</v>
      </c>
      <c r="E279" s="32">
        <f t="shared" si="45"/>
        <v>0</v>
      </c>
      <c r="F279" s="32">
        <f t="shared" si="45"/>
        <v>0</v>
      </c>
      <c r="G279" s="32">
        <f t="shared" si="45"/>
        <v>0</v>
      </c>
      <c r="H279" s="32">
        <f t="shared" si="45"/>
        <v>0</v>
      </c>
      <c r="I279" s="32">
        <f t="shared" si="45"/>
        <v>0</v>
      </c>
      <c r="J279" s="32">
        <f t="shared" si="45"/>
        <v>0</v>
      </c>
      <c r="K279" s="32"/>
      <c r="L279" s="32"/>
      <c r="M279" s="38">
        <f>SUM(C279:L279)</f>
        <v>0</v>
      </c>
      <c r="N279" s="171"/>
      <c r="O279" s="172" t="s">
        <v>5</v>
      </c>
      <c r="P279" s="17">
        <f t="shared" ref="P279:W279" si="46">SUM(P273:P278)</f>
        <v>19</v>
      </c>
      <c r="Q279" s="17">
        <f t="shared" si="46"/>
        <v>3</v>
      </c>
      <c r="R279" s="17">
        <f t="shared" si="46"/>
        <v>3</v>
      </c>
      <c r="S279" s="17">
        <f t="shared" si="46"/>
        <v>2</v>
      </c>
      <c r="T279" s="17">
        <f t="shared" si="46"/>
        <v>0</v>
      </c>
      <c r="U279" s="17">
        <f t="shared" si="46"/>
        <v>0</v>
      </c>
      <c r="V279" s="17">
        <f t="shared" si="46"/>
        <v>0</v>
      </c>
      <c r="W279" s="17">
        <f t="shared" si="46"/>
        <v>0</v>
      </c>
      <c r="X279" s="17"/>
      <c r="Y279" s="17"/>
      <c r="Z279" s="17">
        <f>SUM(Z273:Z278)</f>
        <v>27</v>
      </c>
      <c r="AA279" s="1"/>
    </row>
    <row r="280" spans="1:27" ht="24" x14ac:dyDescent="0.2">
      <c r="A280" s="9"/>
      <c r="B280" s="2" t="s">
        <v>26</v>
      </c>
      <c r="C280" s="22"/>
      <c r="D280" s="23"/>
      <c r="E280" s="23">
        <v>2.31</v>
      </c>
      <c r="F280" s="23"/>
      <c r="G280" s="23"/>
      <c r="H280" s="23"/>
      <c r="I280" s="23"/>
      <c r="J280" s="23"/>
      <c r="K280" s="23"/>
      <c r="L280" s="23"/>
      <c r="M280" s="23"/>
      <c r="N280" s="25"/>
      <c r="O280" s="2" t="s">
        <v>26</v>
      </c>
      <c r="P280" s="173">
        <f>SUM(P279*P272)+(Q279*Q272)+(R272*R279)+(S272*S279)+(T272*T279)+(U272*U279)+(V272*V279)+(W272*W279)</f>
        <v>100.5</v>
      </c>
      <c r="Q280" s="173">
        <f>P280/Z279</f>
        <v>3.7222222222222223</v>
      </c>
      <c r="R280" s="173"/>
      <c r="S280" s="173"/>
      <c r="T280" s="173"/>
      <c r="U280" s="173"/>
      <c r="V280" s="173"/>
      <c r="W280" s="173"/>
      <c r="X280" s="173"/>
      <c r="Y280" s="173"/>
      <c r="Z280" s="17"/>
      <c r="AA280" s="1"/>
    </row>
    <row r="281" spans="1:27" ht="24" x14ac:dyDescent="0.2">
      <c r="A281" s="9"/>
      <c r="B281" s="173" t="s">
        <v>28</v>
      </c>
      <c r="C281" s="88" t="e">
        <f>(C279*100)/M279</f>
        <v>#DIV/0!</v>
      </c>
      <c r="D281" s="88" t="e">
        <f>(D279*100)/M279</f>
        <v>#DIV/0!</v>
      </c>
      <c r="E281" s="88" t="e">
        <f>(E279*100)/M279</f>
        <v>#DIV/0!</v>
      </c>
      <c r="F281" s="88" t="e">
        <f>(F279*100)/M279</f>
        <v>#DIV/0!</v>
      </c>
      <c r="G281" s="88" t="e">
        <f>(G279*100)/M279</f>
        <v>#DIV/0!</v>
      </c>
      <c r="H281" s="88" t="e">
        <f>(H279*100)/M279</f>
        <v>#DIV/0!</v>
      </c>
      <c r="I281" s="88" t="e">
        <f>(I279*100)/M279</f>
        <v>#DIV/0!</v>
      </c>
      <c r="J281" s="88" t="e">
        <f>(J279*100)/M279</f>
        <v>#DIV/0!</v>
      </c>
      <c r="K281" s="88">
        <f>(K279*100)/R279</f>
        <v>0</v>
      </c>
      <c r="L281" s="88"/>
      <c r="M281" s="88"/>
      <c r="N281" s="112"/>
      <c r="O281" s="173" t="s">
        <v>28</v>
      </c>
      <c r="P281" s="2">
        <f>(P279*100)/Z279</f>
        <v>70.370370370370367</v>
      </c>
      <c r="Q281" s="2">
        <f>(Q279*100)/Z279</f>
        <v>11.111111111111111</v>
      </c>
      <c r="R281" s="2">
        <f>(R279*100)/Z279</f>
        <v>11.111111111111111</v>
      </c>
      <c r="S281" s="2">
        <f>(S279*100)/Z279</f>
        <v>7.4074074074074074</v>
      </c>
      <c r="T281" s="2">
        <f>(T279*100)/Z279</f>
        <v>0</v>
      </c>
      <c r="U281" s="2">
        <f>(U279*100)/Z279</f>
        <v>0</v>
      </c>
      <c r="V281" s="2">
        <f>(V279*100)/Z279</f>
        <v>0</v>
      </c>
      <c r="W281" s="2">
        <f>(W279*100)/Z279</f>
        <v>0</v>
      </c>
      <c r="X281" s="88"/>
      <c r="Y281" s="88"/>
      <c r="Z281" s="88">
        <f>SUM(P281:Y281)</f>
        <v>100</v>
      </c>
      <c r="AA281" s="1"/>
    </row>
    <row r="282" spans="1:27" ht="24" x14ac:dyDescent="0.2">
      <c r="A282" s="9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5"/>
      <c r="P282" s="5"/>
      <c r="Q282" s="5"/>
      <c r="R282" s="5"/>
      <c r="S282" s="5"/>
      <c r="T282" s="25"/>
      <c r="U282" s="28"/>
      <c r="V282" s="6"/>
      <c r="W282" s="6"/>
      <c r="X282" s="6"/>
      <c r="Y282" s="6"/>
      <c r="Z282" s="6"/>
      <c r="AA282" s="1"/>
    </row>
    <row r="283" spans="1:27" ht="24" x14ac:dyDescent="0.2">
      <c r="A283" s="9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17" t="s">
        <v>30</v>
      </c>
      <c r="P283" s="5"/>
      <c r="Q283" s="5"/>
      <c r="R283" s="5"/>
      <c r="S283" s="5"/>
      <c r="T283" s="25"/>
      <c r="U283" s="28"/>
      <c r="V283" s="6">
        <f>P281+Q281+R281</f>
        <v>92.592592592592595</v>
      </c>
      <c r="W283" s="6"/>
      <c r="X283" s="6"/>
      <c r="Y283" s="6"/>
      <c r="Z283" s="6"/>
      <c r="AA283" s="1"/>
    </row>
    <row r="284" spans="1:27" ht="24" x14ac:dyDescent="0.2">
      <c r="A284" s="9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25"/>
      <c r="P284" s="5"/>
      <c r="Q284" s="5"/>
      <c r="R284" s="5"/>
      <c r="S284" s="5"/>
      <c r="T284" s="25"/>
      <c r="U284" s="28"/>
      <c r="V284" s="6"/>
      <c r="W284" s="6"/>
      <c r="X284" s="6"/>
      <c r="Y284" s="6"/>
      <c r="Z284" s="6"/>
      <c r="AA284" s="1"/>
    </row>
    <row r="285" spans="1:27" ht="24" x14ac:dyDescent="0.2">
      <c r="A285" s="9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25"/>
      <c r="P285" s="5"/>
      <c r="Q285" s="5"/>
      <c r="R285" s="5"/>
      <c r="S285" s="5"/>
      <c r="T285" s="25"/>
      <c r="U285" s="28"/>
      <c r="V285" s="6"/>
      <c r="W285" s="6"/>
      <c r="X285" s="6"/>
      <c r="Y285" s="6"/>
      <c r="Z285" s="6"/>
      <c r="AA285" s="1"/>
    </row>
    <row r="286" spans="1:27" ht="24" x14ac:dyDescent="0.2">
      <c r="A286" s="9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25"/>
      <c r="P286" s="5"/>
      <c r="Q286" s="5"/>
      <c r="R286" s="5"/>
      <c r="S286" s="5"/>
      <c r="T286" s="25"/>
      <c r="U286" s="28"/>
      <c r="V286" s="6"/>
      <c r="W286" s="6"/>
      <c r="X286" s="6"/>
      <c r="Y286" s="6"/>
      <c r="Z286" s="6"/>
      <c r="AA286" s="1"/>
    </row>
    <row r="287" spans="1:27" ht="24" x14ac:dyDescent="0.2">
      <c r="A287" s="9"/>
      <c r="B287" s="25" t="s">
        <v>30</v>
      </c>
      <c r="C287" s="6"/>
      <c r="D287" s="6"/>
      <c r="E287" s="6"/>
      <c r="F287" s="6"/>
      <c r="G287" s="6"/>
      <c r="H287" s="28" t="e">
        <f>C281+D281+E281</f>
        <v>#DIV/0!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1"/>
    </row>
    <row r="288" spans="1:27" ht="24" x14ac:dyDescent="0.2">
      <c r="A288" s="9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5" t="s">
        <v>333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1"/>
    </row>
    <row r="289" spans="1:27" ht="24" x14ac:dyDescent="0.2">
      <c r="A289" s="9"/>
      <c r="B289" s="6"/>
      <c r="C289" s="6" t="s">
        <v>230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1"/>
    </row>
    <row r="290" spans="1:27" ht="24" x14ac:dyDescent="0.2">
      <c r="A290" s="9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1"/>
    </row>
    <row r="291" spans="1:27" ht="24" x14ac:dyDescent="0.2">
      <c r="A291" s="9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5"/>
      <c r="P291" s="5"/>
      <c r="Q291" s="5"/>
      <c r="R291" s="5"/>
      <c r="S291" s="5"/>
      <c r="T291" s="25"/>
      <c r="U291" s="28"/>
      <c r="V291" s="6"/>
      <c r="W291" s="6"/>
      <c r="X291" s="6"/>
      <c r="Y291" s="6"/>
      <c r="Z291" s="6"/>
      <c r="AA291" s="1"/>
    </row>
    <row r="292" spans="1:27" ht="24" x14ac:dyDescent="0.2">
      <c r="A292" s="9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5"/>
      <c r="P292" s="5"/>
      <c r="Q292" s="5"/>
      <c r="R292" s="5"/>
      <c r="S292" s="5"/>
      <c r="T292" s="25"/>
      <c r="U292" s="28"/>
      <c r="V292" s="6"/>
      <c r="W292" s="6"/>
      <c r="X292" s="6"/>
      <c r="Y292" s="6"/>
      <c r="Z292" s="6"/>
      <c r="AA292" s="1"/>
    </row>
    <row r="293" spans="1:27" ht="24" x14ac:dyDescent="0.2">
      <c r="A293" s="9"/>
      <c r="B293" s="25" t="s">
        <v>30</v>
      </c>
      <c r="C293" s="6"/>
      <c r="D293" s="6"/>
      <c r="E293" s="6"/>
      <c r="F293" s="6"/>
      <c r="G293" s="6"/>
      <c r="H293" s="28">
        <f>C287+D287+E287</f>
        <v>0</v>
      </c>
      <c r="I293" s="6"/>
      <c r="J293" s="6"/>
      <c r="K293" s="6"/>
      <c r="L293" s="6"/>
      <c r="M293" s="6"/>
      <c r="N293" s="6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1"/>
    </row>
    <row r="294" spans="1:27" ht="24" x14ac:dyDescent="0.2">
      <c r="A294" s="9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1"/>
    </row>
    <row r="295" spans="1:27" ht="24" x14ac:dyDescent="0.2">
      <c r="A295" s="9"/>
      <c r="B295" s="6"/>
      <c r="C295" s="6" t="s">
        <v>230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1"/>
    </row>
  </sheetData>
  <mergeCells count="89">
    <mergeCell ref="C133:M133"/>
    <mergeCell ref="C102:L102"/>
    <mergeCell ref="B102:B103"/>
    <mergeCell ref="B34:M34"/>
    <mergeCell ref="O34:Z34"/>
    <mergeCell ref="B35:B36"/>
    <mergeCell ref="C35:L35"/>
    <mergeCell ref="O35:O36"/>
    <mergeCell ref="P35:Z35"/>
    <mergeCell ref="C62:M62"/>
    <mergeCell ref="P62:Z62"/>
    <mergeCell ref="B101:M101"/>
    <mergeCell ref="P101:Z101"/>
    <mergeCell ref="P64:V64"/>
    <mergeCell ref="B69:M69"/>
    <mergeCell ref="O69:Z69"/>
    <mergeCell ref="B1:M1"/>
    <mergeCell ref="O1:Z1"/>
    <mergeCell ref="B2:M2"/>
    <mergeCell ref="O2:Z2"/>
    <mergeCell ref="B3:B4"/>
    <mergeCell ref="C3:L3"/>
    <mergeCell ref="O3:O4"/>
    <mergeCell ref="P3:Z3"/>
    <mergeCell ref="C26:M26"/>
    <mergeCell ref="P26:Z26"/>
    <mergeCell ref="O28:S28"/>
    <mergeCell ref="B33:M33"/>
    <mergeCell ref="O33:Z33"/>
    <mergeCell ref="B70:M70"/>
    <mergeCell ref="O70:Z70"/>
    <mergeCell ref="B71:B72"/>
    <mergeCell ref="C71:L71"/>
    <mergeCell ref="O71:O72"/>
    <mergeCell ref="P71:Y71"/>
    <mergeCell ref="C88:M88"/>
    <mergeCell ref="B99:M99"/>
    <mergeCell ref="O99:Z99"/>
    <mergeCell ref="B100:M100"/>
    <mergeCell ref="O100:Z100"/>
    <mergeCell ref="B171:M171"/>
    <mergeCell ref="O171:Z171"/>
    <mergeCell ref="B137:M137"/>
    <mergeCell ref="O137:Z137"/>
    <mergeCell ref="B138:M138"/>
    <mergeCell ref="O138:Z138"/>
    <mergeCell ref="B139:B140"/>
    <mergeCell ref="C139:M139"/>
    <mergeCell ref="O139:O140"/>
    <mergeCell ref="P139:Y139"/>
    <mergeCell ref="C155:M155"/>
    <mergeCell ref="B172:M172"/>
    <mergeCell ref="O172:Z172"/>
    <mergeCell ref="B173:B174"/>
    <mergeCell ref="C173:M173"/>
    <mergeCell ref="O173:O174"/>
    <mergeCell ref="P173:Z173"/>
    <mergeCell ref="C192:M192"/>
    <mergeCell ref="P196:Z196"/>
    <mergeCell ref="B203:M203"/>
    <mergeCell ref="O203:Z203"/>
    <mergeCell ref="B204:M204"/>
    <mergeCell ref="O204:Z204"/>
    <mergeCell ref="B238:B239"/>
    <mergeCell ref="C238:L238"/>
    <mergeCell ref="O238:O239"/>
    <mergeCell ref="P238:Y238"/>
    <mergeCell ref="B205:B206"/>
    <mergeCell ref="C205:L205"/>
    <mergeCell ref="O205:O206"/>
    <mergeCell ref="P205:Y205"/>
    <mergeCell ref="P229:Z229"/>
    <mergeCell ref="C232:M232"/>
    <mergeCell ref="B234:I234"/>
    <mergeCell ref="B236:M236"/>
    <mergeCell ref="O236:Z236"/>
    <mergeCell ref="B237:M237"/>
    <mergeCell ref="O237:Z237"/>
    <mergeCell ref="B271:B272"/>
    <mergeCell ref="C271:L271"/>
    <mergeCell ref="O271:O272"/>
    <mergeCell ref="P271:Y271"/>
    <mergeCell ref="P255:Z255"/>
    <mergeCell ref="C257:M257"/>
    <mergeCell ref="B260:I260"/>
    <mergeCell ref="B268:M268"/>
    <mergeCell ref="B269:M269"/>
    <mergeCell ref="O268:Y268"/>
    <mergeCell ref="O269:Y269"/>
  </mergeCells>
  <pageMargins left="0" right="0" top="0" bottom="0" header="0.31496062992125984" footer="0.31496062992125984"/>
  <pageSetup paperSize="9" orientation="portrait" r:id="rId1"/>
  <ignoredErrors>
    <ignoredError sqref="Z84 Z152" formula="1"/>
    <ignoredError sqref="P84:W84 P152:W15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3"/>
  <sheetViews>
    <sheetView topLeftCell="C286" workbookViewId="0">
      <selection activeCell="N421" sqref="N421"/>
    </sheetView>
  </sheetViews>
  <sheetFormatPr defaultRowHeight="14.25" x14ac:dyDescent="0.2"/>
  <cols>
    <col min="1" max="1" width="4.5" style="1" customWidth="1"/>
    <col min="2" max="3" width="7.125" customWidth="1"/>
    <col min="4" max="4" width="7" customWidth="1"/>
    <col min="5" max="5" width="6.875" customWidth="1"/>
    <col min="6" max="6" width="7.125" customWidth="1"/>
    <col min="7" max="7" width="6.75" customWidth="1"/>
    <col min="8" max="8" width="6.875" customWidth="1"/>
    <col min="9" max="9" width="6.75" customWidth="1"/>
    <col min="10" max="10" width="6.625" customWidth="1"/>
    <col min="11" max="11" width="6.375" customWidth="1"/>
    <col min="12" max="12" width="7.25" customWidth="1"/>
    <col min="14" max="14" width="5.25" customWidth="1"/>
    <col min="15" max="15" width="8.125" customWidth="1"/>
    <col min="16" max="16" width="6.625" customWidth="1"/>
    <col min="17" max="17" width="7.125" customWidth="1"/>
    <col min="18" max="18" width="7" customWidth="1"/>
    <col min="19" max="19" width="7.125" customWidth="1"/>
    <col min="20" max="20" width="6.375" customWidth="1"/>
    <col min="21" max="21" width="7.125" customWidth="1"/>
    <col min="22" max="23" width="6.875" customWidth="1"/>
    <col min="24" max="24" width="6.375" customWidth="1"/>
    <col min="25" max="25" width="6.625" customWidth="1"/>
  </cols>
  <sheetData>
    <row r="1" spans="2:27" ht="24" x14ac:dyDescent="0.2">
      <c r="B1" s="730" t="s">
        <v>0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5"/>
      <c r="O1" s="730" t="s">
        <v>0</v>
      </c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5"/>
    </row>
    <row r="2" spans="2:27" ht="24.75" thickBot="1" x14ac:dyDescent="0.25">
      <c r="B2" s="731" t="s">
        <v>315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11"/>
      <c r="O2" s="731" t="s">
        <v>334</v>
      </c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11"/>
    </row>
    <row r="3" spans="2:27" ht="24" x14ac:dyDescent="0.2">
      <c r="B3" s="707" t="s">
        <v>1</v>
      </c>
      <c r="C3" s="709" t="s">
        <v>2</v>
      </c>
      <c r="D3" s="710"/>
      <c r="E3" s="710"/>
      <c r="F3" s="710"/>
      <c r="G3" s="710"/>
      <c r="H3" s="710"/>
      <c r="I3" s="710"/>
      <c r="J3" s="710"/>
      <c r="K3" s="710"/>
      <c r="L3" s="710"/>
      <c r="M3" s="10"/>
      <c r="N3" s="1"/>
      <c r="O3" s="143" t="s">
        <v>1</v>
      </c>
      <c r="P3" s="709" t="s">
        <v>2</v>
      </c>
      <c r="Q3" s="710"/>
      <c r="R3" s="710"/>
      <c r="S3" s="710"/>
      <c r="T3" s="710"/>
      <c r="U3" s="710"/>
      <c r="V3" s="710"/>
      <c r="W3" s="710"/>
      <c r="X3" s="710"/>
      <c r="Y3" s="710"/>
      <c r="Z3" s="711"/>
      <c r="AA3" s="1"/>
    </row>
    <row r="4" spans="2:27" ht="24.75" thickBot="1" x14ac:dyDescent="0.25">
      <c r="B4" s="708"/>
      <c r="C4" s="12">
        <v>4</v>
      </c>
      <c r="D4" s="12">
        <v>3.5</v>
      </c>
      <c r="E4" s="12">
        <v>3</v>
      </c>
      <c r="F4" s="12">
        <v>2.5</v>
      </c>
      <c r="G4" s="12">
        <v>2</v>
      </c>
      <c r="H4" s="12">
        <v>1.5</v>
      </c>
      <c r="I4" s="12">
        <v>1</v>
      </c>
      <c r="J4" s="12">
        <v>0</v>
      </c>
      <c r="K4" s="12" t="s">
        <v>3</v>
      </c>
      <c r="L4" s="12" t="s">
        <v>4</v>
      </c>
      <c r="M4" s="13" t="s">
        <v>5</v>
      </c>
      <c r="N4" s="1"/>
      <c r="O4" s="145"/>
      <c r="P4" s="12">
        <v>4</v>
      </c>
      <c r="Q4" s="12">
        <v>3.5</v>
      </c>
      <c r="R4" s="12">
        <v>3</v>
      </c>
      <c r="S4" s="12">
        <v>2.5</v>
      </c>
      <c r="T4" s="12">
        <v>2</v>
      </c>
      <c r="U4" s="12">
        <v>1.5</v>
      </c>
      <c r="V4" s="12">
        <v>1</v>
      </c>
      <c r="W4" s="12">
        <v>0</v>
      </c>
      <c r="X4" s="12" t="s">
        <v>3</v>
      </c>
      <c r="Y4" s="12" t="s">
        <v>4</v>
      </c>
      <c r="Z4" s="13" t="s">
        <v>5</v>
      </c>
      <c r="AA4" s="1"/>
    </row>
    <row r="5" spans="2:27" ht="15" customHeight="1" x14ac:dyDescent="0.45">
      <c r="B5" s="637" t="s">
        <v>6</v>
      </c>
      <c r="C5" s="279">
        <v>32</v>
      </c>
      <c r="D5" s="279">
        <v>15</v>
      </c>
      <c r="E5" s="279">
        <v>12</v>
      </c>
      <c r="F5" s="279">
        <v>8</v>
      </c>
      <c r="G5" s="279">
        <v>2</v>
      </c>
      <c r="H5" s="279">
        <v>1</v>
      </c>
      <c r="I5" s="279"/>
      <c r="J5" s="279"/>
      <c r="K5" s="279"/>
      <c r="L5" s="279"/>
      <c r="M5" s="280">
        <f>SUM(C5:L5)</f>
        <v>70</v>
      </c>
      <c r="N5" s="1"/>
      <c r="O5" s="289" t="s">
        <v>7</v>
      </c>
      <c r="P5" s="295">
        <v>25</v>
      </c>
      <c r="Q5" s="295">
        <v>6</v>
      </c>
      <c r="R5" s="295">
        <v>7</v>
      </c>
      <c r="S5" s="295">
        <v>8</v>
      </c>
      <c r="T5" s="295">
        <v>15</v>
      </c>
      <c r="U5" s="295">
        <v>4</v>
      </c>
      <c r="V5" s="295">
        <v>3</v>
      </c>
      <c r="W5" s="295">
        <v>2</v>
      </c>
      <c r="X5" s="279"/>
      <c r="Y5" s="279"/>
      <c r="Z5" s="280">
        <f>SUM(P5:Y5)</f>
        <v>70</v>
      </c>
      <c r="AA5" s="1"/>
    </row>
    <row r="6" spans="2:27" ht="15" customHeight="1" x14ac:dyDescent="0.45">
      <c r="B6" s="294" t="s">
        <v>8</v>
      </c>
      <c r="C6" s="53">
        <v>3</v>
      </c>
      <c r="D6" s="53">
        <v>6</v>
      </c>
      <c r="E6" s="53">
        <v>3</v>
      </c>
      <c r="F6" s="53">
        <v>1</v>
      </c>
      <c r="G6" s="53">
        <v>1</v>
      </c>
      <c r="H6" s="53">
        <v>3</v>
      </c>
      <c r="I6" s="53">
        <v>1</v>
      </c>
      <c r="J6" s="53">
        <v>1</v>
      </c>
      <c r="K6" s="53"/>
      <c r="L6" s="53"/>
      <c r="M6" s="282">
        <f>SUM(C6:L6)</f>
        <v>19</v>
      </c>
      <c r="N6" s="1"/>
      <c r="O6" s="290" t="s">
        <v>330</v>
      </c>
      <c r="P6" s="59">
        <v>8</v>
      </c>
      <c r="Q6" s="59">
        <v>1</v>
      </c>
      <c r="R6" s="59">
        <v>5</v>
      </c>
      <c r="S6" s="59">
        <v>3</v>
      </c>
      <c r="T6" s="59">
        <v>1</v>
      </c>
      <c r="U6" s="59">
        <v>0</v>
      </c>
      <c r="V6" s="59">
        <v>1</v>
      </c>
      <c r="W6" s="59">
        <v>1</v>
      </c>
      <c r="X6" s="53"/>
      <c r="Y6" s="53"/>
      <c r="Z6" s="282">
        <f>SUM(P6:Y6)</f>
        <v>20</v>
      </c>
      <c r="AA6" s="1"/>
    </row>
    <row r="7" spans="2:27" ht="15" customHeight="1" x14ac:dyDescent="0.2">
      <c r="B7" s="294" t="s">
        <v>5</v>
      </c>
      <c r="C7" s="53">
        <f t="shared" ref="C7:J7" si="0">SUM(C5:C6)</f>
        <v>35</v>
      </c>
      <c r="D7" s="53">
        <f t="shared" si="0"/>
        <v>21</v>
      </c>
      <c r="E7" s="53">
        <f t="shared" si="0"/>
        <v>15</v>
      </c>
      <c r="F7" s="53">
        <f t="shared" si="0"/>
        <v>9</v>
      </c>
      <c r="G7" s="53">
        <f t="shared" si="0"/>
        <v>3</v>
      </c>
      <c r="H7" s="53">
        <f t="shared" si="0"/>
        <v>4</v>
      </c>
      <c r="I7" s="53">
        <f t="shared" si="0"/>
        <v>1</v>
      </c>
      <c r="J7" s="53">
        <f t="shared" si="0"/>
        <v>1</v>
      </c>
      <c r="K7" s="53"/>
      <c r="L7" s="53"/>
      <c r="M7" s="282">
        <f>SUM(C7:L7)</f>
        <v>89</v>
      </c>
      <c r="N7" s="269"/>
      <c r="O7" s="354" t="s">
        <v>5</v>
      </c>
      <c r="P7" s="256">
        <f t="shared" ref="P7:W7" si="1">SUM(P5:P6)</f>
        <v>33</v>
      </c>
      <c r="Q7" s="256">
        <f t="shared" si="1"/>
        <v>7</v>
      </c>
      <c r="R7" s="256">
        <f t="shared" si="1"/>
        <v>12</v>
      </c>
      <c r="S7" s="256">
        <f t="shared" si="1"/>
        <v>11</v>
      </c>
      <c r="T7" s="256">
        <f t="shared" si="1"/>
        <v>16</v>
      </c>
      <c r="U7" s="256">
        <f t="shared" si="1"/>
        <v>4</v>
      </c>
      <c r="V7" s="256">
        <f t="shared" si="1"/>
        <v>4</v>
      </c>
      <c r="W7" s="256">
        <f t="shared" si="1"/>
        <v>3</v>
      </c>
      <c r="X7" s="256"/>
      <c r="Y7" s="53"/>
      <c r="Z7" s="355">
        <f>SUM(P7:Y7)</f>
        <v>90</v>
      </c>
      <c r="AA7" s="1"/>
    </row>
    <row r="8" spans="2:27" ht="15" customHeight="1" x14ac:dyDescent="0.2">
      <c r="B8" s="290" t="s">
        <v>242</v>
      </c>
      <c r="C8" s="53">
        <f t="shared" ref="C8:J8" si="2">C7*C4</f>
        <v>140</v>
      </c>
      <c r="D8" s="53">
        <f t="shared" si="2"/>
        <v>73.5</v>
      </c>
      <c r="E8" s="53">
        <f t="shared" si="2"/>
        <v>45</v>
      </c>
      <c r="F8" s="53">
        <f t="shared" si="2"/>
        <v>22.5</v>
      </c>
      <c r="G8" s="53">
        <f t="shared" si="2"/>
        <v>6</v>
      </c>
      <c r="H8" s="53">
        <f t="shared" si="2"/>
        <v>6</v>
      </c>
      <c r="I8" s="53">
        <f t="shared" si="2"/>
        <v>1</v>
      </c>
      <c r="J8" s="53">
        <f t="shared" si="2"/>
        <v>0</v>
      </c>
      <c r="K8" s="53"/>
      <c r="L8" s="53"/>
      <c r="M8" s="282">
        <f>SUM(C8:L8)</f>
        <v>294</v>
      </c>
      <c r="N8" s="269"/>
      <c r="O8" s="347" t="s">
        <v>242</v>
      </c>
      <c r="P8" s="256">
        <f t="shared" ref="P8:W8" si="3">P7*P4</f>
        <v>132</v>
      </c>
      <c r="Q8" s="256">
        <f t="shared" si="3"/>
        <v>24.5</v>
      </c>
      <c r="R8" s="256">
        <f t="shared" si="3"/>
        <v>36</v>
      </c>
      <c r="S8" s="256">
        <f t="shared" si="3"/>
        <v>27.5</v>
      </c>
      <c r="T8" s="256">
        <f t="shared" si="3"/>
        <v>32</v>
      </c>
      <c r="U8" s="256">
        <f t="shared" si="3"/>
        <v>6</v>
      </c>
      <c r="V8" s="256">
        <f t="shared" si="3"/>
        <v>4</v>
      </c>
      <c r="W8" s="256">
        <f t="shared" si="3"/>
        <v>0</v>
      </c>
      <c r="X8" s="256"/>
      <c r="Y8" s="53"/>
      <c r="Z8" s="355">
        <f>SUM(P8:Y8)</f>
        <v>262</v>
      </c>
      <c r="AA8" s="1"/>
    </row>
    <row r="9" spans="2:27" ht="15" customHeight="1" x14ac:dyDescent="0.2">
      <c r="B9" s="290" t="s">
        <v>26</v>
      </c>
      <c r="C9" s="53">
        <f>M8/M7</f>
        <v>3.303370786516854</v>
      </c>
      <c r="D9" s="53"/>
      <c r="E9" s="53"/>
      <c r="F9" s="53"/>
      <c r="G9" s="53"/>
      <c r="H9" s="53"/>
      <c r="I9" s="53"/>
      <c r="J9" s="53"/>
      <c r="K9" s="53"/>
      <c r="L9" s="53"/>
      <c r="M9" s="282"/>
      <c r="N9" s="269"/>
      <c r="O9" s="356" t="s">
        <v>26</v>
      </c>
      <c r="P9" s="271">
        <f>Z8/Z7</f>
        <v>2.911111111111111</v>
      </c>
      <c r="Q9" s="257"/>
      <c r="R9" s="257"/>
      <c r="S9" s="257"/>
      <c r="T9" s="257"/>
      <c r="U9" s="257"/>
      <c r="V9" s="257"/>
      <c r="W9" s="257"/>
      <c r="X9" s="256"/>
      <c r="Y9" s="53"/>
      <c r="Z9" s="355"/>
      <c r="AA9" s="1"/>
    </row>
    <row r="10" spans="2:27" ht="15" customHeight="1" x14ac:dyDescent="0.2">
      <c r="B10" s="290" t="s">
        <v>28</v>
      </c>
      <c r="C10" s="53">
        <f>(C7*100)/M7</f>
        <v>39.325842696629216</v>
      </c>
      <c r="D10" s="53">
        <f>(D7*100)/M7</f>
        <v>23.59550561797753</v>
      </c>
      <c r="E10" s="53">
        <f>(E7*100)/M7</f>
        <v>16.853932584269664</v>
      </c>
      <c r="F10" s="53">
        <f>(F7*100)/M7</f>
        <v>10.112359550561798</v>
      </c>
      <c r="G10" s="53">
        <f>(G7*100)/M7</f>
        <v>3.3707865168539324</v>
      </c>
      <c r="H10" s="53">
        <f>(H7*100)/M7</f>
        <v>4.4943820224719104</v>
      </c>
      <c r="I10" s="53">
        <f>(I7*100)/M7</f>
        <v>1.1235955056179776</v>
      </c>
      <c r="J10" s="53">
        <f>(J7*100)/M7</f>
        <v>1.1235955056179776</v>
      </c>
      <c r="K10" s="53"/>
      <c r="L10" s="53"/>
      <c r="M10" s="282">
        <f>SUM(C10:L10)</f>
        <v>100</v>
      </c>
      <c r="N10" s="597"/>
      <c r="O10" s="347" t="s">
        <v>28</v>
      </c>
      <c r="P10" s="257">
        <f>(P7*100)/Z7</f>
        <v>36.666666666666664</v>
      </c>
      <c r="Q10" s="257">
        <f>(Q7*100)/Z7</f>
        <v>7.7777777777777777</v>
      </c>
      <c r="R10" s="257">
        <f>(R7*100)/Z7</f>
        <v>13.333333333333334</v>
      </c>
      <c r="S10" s="257">
        <f>(S7*100)/Z7</f>
        <v>12.222222222222221</v>
      </c>
      <c r="T10" s="257">
        <f>(T7*100)/Z7</f>
        <v>17.777777777777779</v>
      </c>
      <c r="U10" s="257">
        <f>(U7*100)/Z7</f>
        <v>4.4444444444444446</v>
      </c>
      <c r="V10" s="257">
        <f>(V7*100)/Z7</f>
        <v>4.4444444444444446</v>
      </c>
      <c r="W10" s="257">
        <f>(W7*100)/Z7</f>
        <v>3.3333333333333335</v>
      </c>
      <c r="X10" s="256"/>
      <c r="Y10" s="53"/>
      <c r="Z10" s="355">
        <f>SUM(P10:Y10)</f>
        <v>99.999999999999986</v>
      </c>
      <c r="AA10" s="1"/>
    </row>
    <row r="11" spans="2:27" ht="15" customHeight="1" x14ac:dyDescent="0.45">
      <c r="B11" s="294" t="s">
        <v>9</v>
      </c>
      <c r="C11" s="53">
        <v>4</v>
      </c>
      <c r="D11" s="53">
        <v>8</v>
      </c>
      <c r="E11" s="53">
        <v>11</v>
      </c>
      <c r="F11" s="53">
        <v>18</v>
      </c>
      <c r="G11" s="53">
        <v>8</v>
      </c>
      <c r="H11" s="53">
        <v>3</v>
      </c>
      <c r="I11" s="53">
        <v>4</v>
      </c>
      <c r="J11" s="53"/>
      <c r="K11" s="53"/>
      <c r="L11" s="53"/>
      <c r="M11" s="282">
        <f>SUM(C11:L11)</f>
        <v>56</v>
      </c>
      <c r="N11" s="269"/>
      <c r="O11" s="347" t="s">
        <v>13</v>
      </c>
      <c r="P11" s="259">
        <v>4</v>
      </c>
      <c r="Q11" s="259">
        <v>10</v>
      </c>
      <c r="R11" s="259">
        <v>16</v>
      </c>
      <c r="S11" s="259">
        <v>9</v>
      </c>
      <c r="T11" s="259">
        <v>7</v>
      </c>
      <c r="U11" s="259">
        <v>6</v>
      </c>
      <c r="V11" s="259">
        <v>3</v>
      </c>
      <c r="W11" s="259">
        <v>1</v>
      </c>
      <c r="X11" s="256"/>
      <c r="Y11" s="53"/>
      <c r="Z11" s="355">
        <f>SUM(P11:Y11)</f>
        <v>56</v>
      </c>
      <c r="AA11" s="1"/>
    </row>
    <row r="12" spans="2:27" ht="15" customHeight="1" x14ac:dyDescent="0.2">
      <c r="B12" s="294" t="s">
        <v>5</v>
      </c>
      <c r="C12" s="53">
        <f t="shared" ref="C12:I12" si="4">SUM(C11)</f>
        <v>4</v>
      </c>
      <c r="D12" s="53">
        <f t="shared" si="4"/>
        <v>8</v>
      </c>
      <c r="E12" s="53">
        <f t="shared" si="4"/>
        <v>11</v>
      </c>
      <c r="F12" s="53">
        <f t="shared" si="4"/>
        <v>18</v>
      </c>
      <c r="G12" s="53">
        <f t="shared" si="4"/>
        <v>8</v>
      </c>
      <c r="H12" s="53">
        <f t="shared" si="4"/>
        <v>3</v>
      </c>
      <c r="I12" s="53">
        <f t="shared" si="4"/>
        <v>4</v>
      </c>
      <c r="J12" s="53"/>
      <c r="K12" s="53"/>
      <c r="L12" s="53"/>
      <c r="M12" s="282">
        <f>SUM(C12:L12)</f>
        <v>56</v>
      </c>
      <c r="N12" s="269"/>
      <c r="O12" s="354" t="s">
        <v>5</v>
      </c>
      <c r="P12" s="256">
        <f t="shared" ref="P12:W12" si="5">SUM(P11)</f>
        <v>4</v>
      </c>
      <c r="Q12" s="256">
        <f t="shared" si="5"/>
        <v>10</v>
      </c>
      <c r="R12" s="256">
        <f t="shared" si="5"/>
        <v>16</v>
      </c>
      <c r="S12" s="256">
        <f t="shared" si="5"/>
        <v>9</v>
      </c>
      <c r="T12" s="256">
        <f t="shared" si="5"/>
        <v>7</v>
      </c>
      <c r="U12" s="256">
        <f t="shared" si="5"/>
        <v>6</v>
      </c>
      <c r="V12" s="256">
        <f t="shared" si="5"/>
        <v>3</v>
      </c>
      <c r="W12" s="256">
        <f t="shared" si="5"/>
        <v>1</v>
      </c>
      <c r="X12" s="256"/>
      <c r="Y12" s="53"/>
      <c r="Z12" s="355">
        <f>SUM(P12:Y12)</f>
        <v>56</v>
      </c>
      <c r="AA12" s="1"/>
    </row>
    <row r="13" spans="2:27" ht="15" customHeight="1" x14ac:dyDescent="0.2">
      <c r="B13" s="294" t="s">
        <v>231</v>
      </c>
      <c r="C13" s="53">
        <f t="shared" ref="C13:I13" si="6">C11*C4</f>
        <v>16</v>
      </c>
      <c r="D13" s="53">
        <f t="shared" si="6"/>
        <v>28</v>
      </c>
      <c r="E13" s="53">
        <f t="shared" si="6"/>
        <v>33</v>
      </c>
      <c r="F13" s="53">
        <f t="shared" si="6"/>
        <v>45</v>
      </c>
      <c r="G13" s="53">
        <f t="shared" si="6"/>
        <v>16</v>
      </c>
      <c r="H13" s="53">
        <f t="shared" si="6"/>
        <v>4.5</v>
      </c>
      <c r="I13" s="53">
        <f t="shared" si="6"/>
        <v>4</v>
      </c>
      <c r="J13" s="53"/>
      <c r="K13" s="53"/>
      <c r="L13" s="53"/>
      <c r="M13" s="282">
        <f>SUM(C13:L13)</f>
        <v>146.5</v>
      </c>
      <c r="N13" s="269"/>
      <c r="O13" s="354" t="s">
        <v>231</v>
      </c>
      <c r="P13" s="256">
        <f t="shared" ref="P13:W13" si="7">P11*P4</f>
        <v>16</v>
      </c>
      <c r="Q13" s="256">
        <f t="shared" si="7"/>
        <v>35</v>
      </c>
      <c r="R13" s="256">
        <f t="shared" si="7"/>
        <v>48</v>
      </c>
      <c r="S13" s="256">
        <f t="shared" si="7"/>
        <v>22.5</v>
      </c>
      <c r="T13" s="256">
        <f t="shared" si="7"/>
        <v>14</v>
      </c>
      <c r="U13" s="256">
        <f t="shared" si="7"/>
        <v>9</v>
      </c>
      <c r="V13" s="256">
        <f t="shared" si="7"/>
        <v>3</v>
      </c>
      <c r="W13" s="256">
        <f t="shared" si="7"/>
        <v>0</v>
      </c>
      <c r="X13" s="256"/>
      <c r="Y13" s="53"/>
      <c r="Z13" s="355">
        <f>SUM(P13:Y13)</f>
        <v>147.5</v>
      </c>
      <c r="AA13" s="1"/>
    </row>
    <row r="14" spans="2:27" ht="15" customHeight="1" x14ac:dyDescent="0.2">
      <c r="B14" s="290" t="s">
        <v>26</v>
      </c>
      <c r="C14" s="53"/>
      <c r="D14" s="53">
        <f>M13/M12</f>
        <v>2.6160714285714284</v>
      </c>
      <c r="E14" s="53"/>
      <c r="F14" s="53"/>
      <c r="G14" s="53"/>
      <c r="H14" s="53"/>
      <c r="I14" s="53"/>
      <c r="J14" s="53"/>
      <c r="K14" s="53"/>
      <c r="L14" s="53"/>
      <c r="M14" s="282"/>
      <c r="N14" s="269"/>
      <c r="O14" s="356" t="s">
        <v>26</v>
      </c>
      <c r="P14" s="270"/>
      <c r="Q14" s="271">
        <f>Z13/Z12</f>
        <v>2.6339285714285716</v>
      </c>
      <c r="R14" s="256"/>
      <c r="S14" s="256"/>
      <c r="T14" s="256"/>
      <c r="U14" s="256"/>
      <c r="V14" s="256"/>
      <c r="W14" s="256"/>
      <c r="X14" s="256"/>
      <c r="Y14" s="53"/>
      <c r="Z14" s="355"/>
      <c r="AA14" s="1"/>
    </row>
    <row r="15" spans="2:27" ht="15" customHeight="1" x14ac:dyDescent="0.2">
      <c r="B15" s="290" t="s">
        <v>28</v>
      </c>
      <c r="C15" s="53">
        <f>(C12*100)/M11</f>
        <v>7.1428571428571432</v>
      </c>
      <c r="D15" s="53">
        <f>(D12*100)/M12</f>
        <v>14.285714285714286</v>
      </c>
      <c r="E15" s="53">
        <f>(E12*100)/M12</f>
        <v>19.642857142857142</v>
      </c>
      <c r="F15" s="53">
        <f>(F12*100)/M12</f>
        <v>32.142857142857146</v>
      </c>
      <c r="G15" s="53">
        <f>(G12*100)/M12</f>
        <v>14.285714285714286</v>
      </c>
      <c r="H15" s="53">
        <f>(H12*100)/M12</f>
        <v>5.3571428571428568</v>
      </c>
      <c r="I15" s="53">
        <f>(I12*100)/M12</f>
        <v>7.1428571428571432</v>
      </c>
      <c r="J15" s="53"/>
      <c r="K15" s="53"/>
      <c r="L15" s="53"/>
      <c r="M15" s="282">
        <f>SUM(C15:L15)</f>
        <v>100.00000000000001</v>
      </c>
      <c r="N15" s="597"/>
      <c r="O15" s="347" t="s">
        <v>28</v>
      </c>
      <c r="P15" s="257">
        <f>(P11*100)/Z11</f>
        <v>7.1428571428571432</v>
      </c>
      <c r="Q15" s="257">
        <f>(Q11*100)/Z11</f>
        <v>17.857142857142858</v>
      </c>
      <c r="R15" s="257">
        <f>(R11*100)/Z11</f>
        <v>28.571428571428573</v>
      </c>
      <c r="S15" s="257">
        <f>(S11*100)/Z11</f>
        <v>16.071428571428573</v>
      </c>
      <c r="T15" s="257">
        <f>(T11*100)/Z11</f>
        <v>12.5</v>
      </c>
      <c r="U15" s="257">
        <f>(U11*100)/Z11</f>
        <v>10.714285714285714</v>
      </c>
      <c r="V15" s="257">
        <f>(V11*100)/Z11</f>
        <v>5.3571428571428568</v>
      </c>
      <c r="W15" s="257">
        <f>(W11*100)/Z11</f>
        <v>1.7857142857142858</v>
      </c>
      <c r="X15" s="256"/>
      <c r="Y15" s="53"/>
      <c r="Z15" s="357">
        <f>SUM(P15:Y15)</f>
        <v>100</v>
      </c>
      <c r="AA15" s="1"/>
    </row>
    <row r="16" spans="2:27" ht="15" customHeight="1" x14ac:dyDescent="0.45">
      <c r="B16" s="294" t="s">
        <v>10</v>
      </c>
      <c r="C16" s="53">
        <v>42</v>
      </c>
      <c r="D16" s="53">
        <v>14</v>
      </c>
      <c r="E16" s="53">
        <v>12</v>
      </c>
      <c r="F16" s="53">
        <v>3</v>
      </c>
      <c r="G16" s="53">
        <v>2</v>
      </c>
      <c r="H16" s="53">
        <v>1</v>
      </c>
      <c r="I16" s="53"/>
      <c r="J16" s="53">
        <v>2</v>
      </c>
      <c r="K16" s="53"/>
      <c r="L16" s="53"/>
      <c r="M16" s="282">
        <f>SUM(C16:L16)</f>
        <v>76</v>
      </c>
      <c r="N16" s="269"/>
      <c r="O16" s="347" t="s">
        <v>15</v>
      </c>
      <c r="P16" s="259">
        <v>47</v>
      </c>
      <c r="Q16" s="259">
        <v>9</v>
      </c>
      <c r="R16" s="259">
        <v>6</v>
      </c>
      <c r="S16" s="259">
        <v>5</v>
      </c>
      <c r="T16" s="259">
        <v>6</v>
      </c>
      <c r="U16" s="259"/>
      <c r="V16" s="259"/>
      <c r="W16" s="259"/>
      <c r="X16" s="256"/>
      <c r="Y16" s="53"/>
      <c r="Z16" s="355">
        <f>SUM(P16:Y16)</f>
        <v>73</v>
      </c>
      <c r="AA16" s="1"/>
    </row>
    <row r="17" spans="2:27" ht="15" customHeight="1" x14ac:dyDescent="0.2">
      <c r="B17" s="294" t="s">
        <v>5</v>
      </c>
      <c r="C17" s="53">
        <f t="shared" ref="C17:H17" si="8">SUM(C16)</f>
        <v>42</v>
      </c>
      <c r="D17" s="53">
        <f t="shared" si="8"/>
        <v>14</v>
      </c>
      <c r="E17" s="53">
        <f t="shared" si="8"/>
        <v>12</v>
      </c>
      <c r="F17" s="53">
        <f t="shared" si="8"/>
        <v>3</v>
      </c>
      <c r="G17" s="53">
        <f t="shared" si="8"/>
        <v>2</v>
      </c>
      <c r="H17" s="53">
        <f t="shared" si="8"/>
        <v>1</v>
      </c>
      <c r="I17" s="53"/>
      <c r="J17" s="53">
        <f>SUM(J16)</f>
        <v>2</v>
      </c>
      <c r="K17" s="53"/>
      <c r="L17" s="53"/>
      <c r="M17" s="282">
        <f>SUM(C17:L17)</f>
        <v>76</v>
      </c>
      <c r="N17" s="269"/>
      <c r="O17" s="354" t="s">
        <v>5</v>
      </c>
      <c r="P17" s="256">
        <f>SUM(P16)</f>
        <v>47</v>
      </c>
      <c r="Q17" s="256">
        <f>SUM(Q16)</f>
        <v>9</v>
      </c>
      <c r="R17" s="256">
        <f>SUM(R16)</f>
        <v>6</v>
      </c>
      <c r="S17" s="256">
        <f>SUM(S16)</f>
        <v>5</v>
      </c>
      <c r="T17" s="256">
        <f>SUM(T16)</f>
        <v>6</v>
      </c>
      <c r="U17" s="256"/>
      <c r="V17" s="256"/>
      <c r="W17" s="256"/>
      <c r="X17" s="256"/>
      <c r="Y17" s="53"/>
      <c r="Z17" s="355">
        <f>SUM(P17:Y17)</f>
        <v>73</v>
      </c>
      <c r="AA17" s="1"/>
    </row>
    <row r="18" spans="2:27" ht="15" customHeight="1" x14ac:dyDescent="0.2">
      <c r="B18" s="290" t="s">
        <v>242</v>
      </c>
      <c r="C18" s="53">
        <f t="shared" ref="C18:J18" si="9">C16*C4</f>
        <v>168</v>
      </c>
      <c r="D18" s="53">
        <f t="shared" si="9"/>
        <v>49</v>
      </c>
      <c r="E18" s="53">
        <f t="shared" si="9"/>
        <v>36</v>
      </c>
      <c r="F18" s="53">
        <f t="shared" si="9"/>
        <v>7.5</v>
      </c>
      <c r="G18" s="53">
        <f t="shared" si="9"/>
        <v>4</v>
      </c>
      <c r="H18" s="53">
        <f t="shared" si="9"/>
        <v>1.5</v>
      </c>
      <c r="I18" s="53">
        <f t="shared" si="9"/>
        <v>0</v>
      </c>
      <c r="J18" s="53">
        <f t="shared" si="9"/>
        <v>0</v>
      </c>
      <c r="K18" s="53"/>
      <c r="L18" s="53"/>
      <c r="M18" s="282">
        <f>SUM(C18:L18)</f>
        <v>266</v>
      </c>
      <c r="N18" s="269"/>
      <c r="O18" s="347" t="s">
        <v>242</v>
      </c>
      <c r="P18" s="256">
        <f t="shared" ref="P18:V18" si="10">P16*P4</f>
        <v>188</v>
      </c>
      <c r="Q18" s="256">
        <f t="shared" si="10"/>
        <v>31.5</v>
      </c>
      <c r="R18" s="256">
        <f t="shared" si="10"/>
        <v>18</v>
      </c>
      <c r="S18" s="256">
        <f t="shared" si="10"/>
        <v>12.5</v>
      </c>
      <c r="T18" s="256">
        <f t="shared" si="10"/>
        <v>12</v>
      </c>
      <c r="U18" s="256">
        <f t="shared" si="10"/>
        <v>0</v>
      </c>
      <c r="V18" s="256">
        <f t="shared" si="10"/>
        <v>0</v>
      </c>
      <c r="W18" s="256"/>
      <c r="X18" s="256"/>
      <c r="Y18" s="53"/>
      <c r="Z18" s="355">
        <f>SUM(P18:Y18)</f>
        <v>262</v>
      </c>
      <c r="AA18" s="1"/>
    </row>
    <row r="19" spans="2:27" ht="15" customHeight="1" x14ac:dyDescent="0.2">
      <c r="B19" s="290" t="s">
        <v>26</v>
      </c>
      <c r="C19" s="53"/>
      <c r="D19" s="53">
        <f>M18/M16</f>
        <v>3.5</v>
      </c>
      <c r="E19" s="53"/>
      <c r="F19" s="53"/>
      <c r="G19" s="53"/>
      <c r="H19" s="53"/>
      <c r="I19" s="53"/>
      <c r="J19" s="53"/>
      <c r="K19" s="53"/>
      <c r="L19" s="53"/>
      <c r="M19" s="282"/>
      <c r="N19" s="269"/>
      <c r="O19" s="356" t="s">
        <v>26</v>
      </c>
      <c r="P19" s="270"/>
      <c r="Q19" s="271">
        <f>Z18/Z16</f>
        <v>3.5890410958904111</v>
      </c>
      <c r="R19" s="256"/>
      <c r="S19" s="256"/>
      <c r="T19" s="256"/>
      <c r="U19" s="256"/>
      <c r="V19" s="256"/>
      <c r="W19" s="256"/>
      <c r="X19" s="256"/>
      <c r="Y19" s="53"/>
      <c r="Z19" s="355"/>
      <c r="AA19" s="1"/>
    </row>
    <row r="20" spans="2:27" ht="15" customHeight="1" x14ac:dyDescent="0.2">
      <c r="B20" s="290" t="s">
        <v>28</v>
      </c>
      <c r="C20" s="53">
        <f>(C16*100)/M16</f>
        <v>55.263157894736842</v>
      </c>
      <c r="D20" s="53">
        <f>(D16*100)/M16</f>
        <v>18.421052631578949</v>
      </c>
      <c r="E20" s="53">
        <f>(E16*100)/M16</f>
        <v>15.789473684210526</v>
      </c>
      <c r="F20" s="53">
        <f>(F16*100)/M16</f>
        <v>3.9473684210526314</v>
      </c>
      <c r="G20" s="53">
        <f>(G16*100)/M16</f>
        <v>2.6315789473684212</v>
      </c>
      <c r="H20" s="53">
        <f>(H16*100)/M16</f>
        <v>1.3157894736842106</v>
      </c>
      <c r="I20" s="53">
        <f>(I16*100)/M16</f>
        <v>0</v>
      </c>
      <c r="J20" s="53">
        <f>(J16*100)/M16</f>
        <v>2.6315789473684212</v>
      </c>
      <c r="K20" s="53"/>
      <c r="L20" s="53"/>
      <c r="M20" s="282">
        <f>SUM(C20:L20)</f>
        <v>100</v>
      </c>
      <c r="N20" s="597"/>
      <c r="O20" s="347" t="s">
        <v>28</v>
      </c>
      <c r="P20" s="257">
        <f>(P16*100)/Z16</f>
        <v>64.38356164383562</v>
      </c>
      <c r="Q20" s="257">
        <f>(Q16*100)/Z16</f>
        <v>12.328767123287671</v>
      </c>
      <c r="R20" s="257">
        <f>(R16*100)/Z16</f>
        <v>8.2191780821917817</v>
      </c>
      <c r="S20" s="257">
        <f>(S16*100)/Z16</f>
        <v>6.8493150684931505</v>
      </c>
      <c r="T20" s="257">
        <f>(T16*100)/Z16</f>
        <v>8.2191780821917817</v>
      </c>
      <c r="U20" s="257">
        <f>(U16*100)/Z16</f>
        <v>0</v>
      </c>
      <c r="V20" s="256">
        <f>(V16*100)/Z16</f>
        <v>0</v>
      </c>
      <c r="W20" s="256"/>
      <c r="X20" s="256"/>
      <c r="Y20" s="53"/>
      <c r="Z20" s="355">
        <f>SUM(P20:Y20)</f>
        <v>100</v>
      </c>
      <c r="AA20" s="1"/>
    </row>
    <row r="21" spans="2:27" ht="15" customHeight="1" x14ac:dyDescent="0.45">
      <c r="B21" s="294" t="s">
        <v>12</v>
      </c>
      <c r="C21" s="53">
        <v>19</v>
      </c>
      <c r="D21" s="53">
        <v>12</v>
      </c>
      <c r="E21" s="53">
        <v>13</v>
      </c>
      <c r="F21" s="53">
        <v>4</v>
      </c>
      <c r="G21" s="53">
        <v>3</v>
      </c>
      <c r="H21" s="53">
        <v>4</v>
      </c>
      <c r="I21" s="53">
        <v>2</v>
      </c>
      <c r="J21" s="53">
        <v>1</v>
      </c>
      <c r="K21" s="53"/>
      <c r="L21" s="54"/>
      <c r="M21" s="638">
        <f>SUM(C21:L21)</f>
        <v>58</v>
      </c>
      <c r="N21" s="269"/>
      <c r="O21" s="347" t="s">
        <v>17</v>
      </c>
      <c r="P21" s="259">
        <v>13</v>
      </c>
      <c r="Q21" s="259">
        <v>9</v>
      </c>
      <c r="R21" s="259">
        <v>16</v>
      </c>
      <c r="S21" s="259">
        <v>9</v>
      </c>
      <c r="T21" s="259">
        <v>4</v>
      </c>
      <c r="U21" s="259"/>
      <c r="V21" s="259">
        <v>3</v>
      </c>
      <c r="W21" s="259">
        <v>1</v>
      </c>
      <c r="X21" s="256"/>
      <c r="Y21" s="54"/>
      <c r="Z21" s="358">
        <f>SUM(P21:Y21)</f>
        <v>55</v>
      </c>
      <c r="AA21" s="1"/>
    </row>
    <row r="22" spans="2:27" ht="15" customHeight="1" x14ac:dyDescent="0.45">
      <c r="B22" s="294"/>
      <c r="C22" s="53"/>
      <c r="D22" s="53"/>
      <c r="E22" s="53"/>
      <c r="F22" s="53"/>
      <c r="G22" s="53"/>
      <c r="H22" s="53"/>
      <c r="I22" s="53"/>
      <c r="J22" s="53"/>
      <c r="K22" s="53"/>
      <c r="L22" s="56"/>
      <c r="M22" s="330"/>
      <c r="N22" s="269"/>
      <c r="O22" s="347" t="s">
        <v>331</v>
      </c>
      <c r="P22" s="259">
        <v>0</v>
      </c>
      <c r="Q22" s="259">
        <v>3</v>
      </c>
      <c r="R22" s="259">
        <v>11</v>
      </c>
      <c r="S22" s="259">
        <v>6</v>
      </c>
      <c r="T22" s="259">
        <v>0</v>
      </c>
      <c r="U22" s="259">
        <v>1</v>
      </c>
      <c r="V22" s="259">
        <v>2</v>
      </c>
      <c r="W22" s="259">
        <v>5</v>
      </c>
      <c r="X22" s="256"/>
      <c r="Y22" s="56"/>
      <c r="Z22" s="359">
        <f>SUM(P22:Y22)</f>
        <v>28</v>
      </c>
      <c r="AA22" s="1"/>
    </row>
    <row r="23" spans="2:27" ht="15" customHeight="1" x14ac:dyDescent="0.2">
      <c r="B23" s="294" t="s">
        <v>5</v>
      </c>
      <c r="C23" s="53">
        <f>SUM(C21:C22)</f>
        <v>19</v>
      </c>
      <c r="D23" s="53">
        <f t="shared" ref="D23:J23" si="11">SUM(D21:D22)</f>
        <v>12</v>
      </c>
      <c r="E23" s="53">
        <f t="shared" si="11"/>
        <v>13</v>
      </c>
      <c r="F23" s="53">
        <f t="shared" si="11"/>
        <v>4</v>
      </c>
      <c r="G23" s="53">
        <f t="shared" si="11"/>
        <v>3</v>
      </c>
      <c r="H23" s="53">
        <f t="shared" si="11"/>
        <v>4</v>
      </c>
      <c r="I23" s="53">
        <f t="shared" si="11"/>
        <v>2</v>
      </c>
      <c r="J23" s="53">
        <f t="shared" si="11"/>
        <v>1</v>
      </c>
      <c r="K23" s="53"/>
      <c r="L23" s="53"/>
      <c r="M23" s="282">
        <f>SUM(C23:L23)</f>
        <v>58</v>
      </c>
      <c r="N23" s="269"/>
      <c r="O23" s="354" t="s">
        <v>5</v>
      </c>
      <c r="P23" s="256">
        <f>SUM(P21:P22)</f>
        <v>13</v>
      </c>
      <c r="Q23" s="256">
        <f t="shared" ref="Q23:W23" si="12">SUM(Q21:Q22)</f>
        <v>12</v>
      </c>
      <c r="R23" s="256">
        <f t="shared" si="12"/>
        <v>27</v>
      </c>
      <c r="S23" s="256">
        <f t="shared" si="12"/>
        <v>15</v>
      </c>
      <c r="T23" s="256">
        <f t="shared" si="12"/>
        <v>4</v>
      </c>
      <c r="U23" s="256">
        <f t="shared" si="12"/>
        <v>1</v>
      </c>
      <c r="V23" s="256">
        <f t="shared" si="12"/>
        <v>5</v>
      </c>
      <c r="W23" s="256">
        <f t="shared" si="12"/>
        <v>6</v>
      </c>
      <c r="X23" s="256"/>
      <c r="Y23" s="53"/>
      <c r="Z23" s="355">
        <f>SUM(P23:Y23)</f>
        <v>83</v>
      </c>
      <c r="AA23" s="1"/>
    </row>
    <row r="24" spans="2:27" ht="15" customHeight="1" x14ac:dyDescent="0.2">
      <c r="B24" s="290" t="s">
        <v>242</v>
      </c>
      <c r="C24" s="53">
        <f t="shared" ref="C24:J24" si="13">C23*C4</f>
        <v>76</v>
      </c>
      <c r="D24" s="53">
        <f t="shared" si="13"/>
        <v>42</v>
      </c>
      <c r="E24" s="53">
        <f t="shared" si="13"/>
        <v>39</v>
      </c>
      <c r="F24" s="53">
        <f t="shared" si="13"/>
        <v>10</v>
      </c>
      <c r="G24" s="53">
        <f t="shared" si="13"/>
        <v>6</v>
      </c>
      <c r="H24" s="53">
        <f t="shared" si="13"/>
        <v>6</v>
      </c>
      <c r="I24" s="53">
        <f t="shared" si="13"/>
        <v>2</v>
      </c>
      <c r="J24" s="53">
        <f t="shared" si="13"/>
        <v>0</v>
      </c>
      <c r="K24" s="53"/>
      <c r="L24" s="53"/>
      <c r="M24" s="282">
        <f>SUM(C24:L24)</f>
        <v>181</v>
      </c>
      <c r="N24" s="269"/>
      <c r="O24" s="347" t="s">
        <v>242</v>
      </c>
      <c r="P24" s="256"/>
      <c r="Q24" s="256">
        <f t="shared" ref="Q24:W24" si="14">Q23*Q4</f>
        <v>42</v>
      </c>
      <c r="R24" s="256">
        <f t="shared" si="14"/>
        <v>81</v>
      </c>
      <c r="S24" s="256">
        <f t="shared" si="14"/>
        <v>37.5</v>
      </c>
      <c r="T24" s="256">
        <f t="shared" si="14"/>
        <v>8</v>
      </c>
      <c r="U24" s="256">
        <f t="shared" si="14"/>
        <v>1.5</v>
      </c>
      <c r="V24" s="256">
        <f t="shared" si="14"/>
        <v>5</v>
      </c>
      <c r="W24" s="256">
        <f t="shared" si="14"/>
        <v>0</v>
      </c>
      <c r="X24" s="256"/>
      <c r="Y24" s="53"/>
      <c r="Z24" s="355">
        <f>SUM(P24:Y24)</f>
        <v>175</v>
      </c>
      <c r="AA24" s="1"/>
    </row>
    <row r="25" spans="2:27" ht="15" customHeight="1" x14ac:dyDescent="0.2">
      <c r="B25" s="290" t="s">
        <v>26</v>
      </c>
      <c r="C25" s="53"/>
      <c r="D25" s="53">
        <f>M24/M23</f>
        <v>3.1206896551724137</v>
      </c>
      <c r="E25" s="53"/>
      <c r="F25" s="53"/>
      <c r="G25" s="53"/>
      <c r="H25" s="53"/>
      <c r="I25" s="53"/>
      <c r="J25" s="53"/>
      <c r="K25" s="53"/>
      <c r="L25" s="53"/>
      <c r="M25" s="282"/>
      <c r="N25" s="269"/>
      <c r="O25" s="356" t="s">
        <v>26</v>
      </c>
      <c r="P25" s="270"/>
      <c r="Q25" s="271">
        <f>Z24/Z23</f>
        <v>2.1084337349397591</v>
      </c>
      <c r="R25" s="256"/>
      <c r="S25" s="256"/>
      <c r="T25" s="256"/>
      <c r="U25" s="256"/>
      <c r="V25" s="256"/>
      <c r="W25" s="256"/>
      <c r="X25" s="256"/>
      <c r="Y25" s="53"/>
      <c r="Z25" s="355"/>
      <c r="AA25" s="1"/>
    </row>
    <row r="26" spans="2:27" ht="15" customHeight="1" x14ac:dyDescent="0.2">
      <c r="B26" s="290" t="s">
        <v>28</v>
      </c>
      <c r="C26" s="53">
        <f>(C23*100)/M23</f>
        <v>32.758620689655174</v>
      </c>
      <c r="D26" s="53">
        <f>(D23*100)/M23</f>
        <v>20.689655172413794</v>
      </c>
      <c r="E26" s="53">
        <f>(E23*100)/M23</f>
        <v>22.413793103448278</v>
      </c>
      <c r="F26" s="53">
        <f>(F23*100)/M23</f>
        <v>6.8965517241379306</v>
      </c>
      <c r="G26" s="53">
        <f>(G23*100)/M23</f>
        <v>5.1724137931034484</v>
      </c>
      <c r="H26" s="53">
        <f>(H23*100)/M23</f>
        <v>6.8965517241379306</v>
      </c>
      <c r="I26" s="53">
        <f>(I23*100)/M23</f>
        <v>3.4482758620689653</v>
      </c>
      <c r="J26" s="53">
        <f>(J23*100)/M23</f>
        <v>1.7241379310344827</v>
      </c>
      <c r="K26" s="53"/>
      <c r="L26" s="53"/>
      <c r="M26" s="282">
        <f>SUM(C26:L26)</f>
        <v>100</v>
      </c>
      <c r="N26" s="597"/>
      <c r="O26" s="347" t="s">
        <v>28</v>
      </c>
      <c r="P26" s="257">
        <f>(P23*100)/Z23</f>
        <v>15.662650602409638</v>
      </c>
      <c r="Q26" s="257">
        <f>(Q23*100)/Z23</f>
        <v>14.457831325301205</v>
      </c>
      <c r="R26" s="257">
        <f>(R23*100)/Z23</f>
        <v>32.53012048192771</v>
      </c>
      <c r="S26" s="257">
        <f>(S23*100)/Z23</f>
        <v>18.072289156626507</v>
      </c>
      <c r="T26" s="257">
        <f>(T23*100)/Z23</f>
        <v>4.8192771084337354</v>
      </c>
      <c r="U26" s="257">
        <f>(U23*100)/Z23</f>
        <v>1.2048192771084338</v>
      </c>
      <c r="V26" s="257">
        <f>(V23*100)/Z23</f>
        <v>6.024096385542169</v>
      </c>
      <c r="W26" s="257">
        <f>(W23*100)/Z23</f>
        <v>7.2289156626506026</v>
      </c>
      <c r="X26" s="256"/>
      <c r="Y26" s="53"/>
      <c r="Z26" s="355">
        <f>SUM(P26:Y26)</f>
        <v>100</v>
      </c>
      <c r="AA26" s="1"/>
    </row>
    <row r="27" spans="2:27" ht="15" customHeight="1" x14ac:dyDescent="0.45">
      <c r="B27" s="294" t="s">
        <v>16</v>
      </c>
      <c r="C27" s="53"/>
      <c r="D27" s="53">
        <v>4</v>
      </c>
      <c r="E27" s="53">
        <v>8</v>
      </c>
      <c r="F27" s="53">
        <v>9</v>
      </c>
      <c r="G27" s="53">
        <v>9</v>
      </c>
      <c r="H27" s="53">
        <v>10</v>
      </c>
      <c r="I27" s="53">
        <v>5</v>
      </c>
      <c r="J27" s="53">
        <v>1</v>
      </c>
      <c r="K27" s="53"/>
      <c r="L27" s="53">
        <v>0</v>
      </c>
      <c r="M27" s="282">
        <f>SUM(C27:L27)</f>
        <v>46</v>
      </c>
      <c r="N27" s="269"/>
      <c r="O27" s="347" t="s">
        <v>21</v>
      </c>
      <c r="P27" s="259">
        <v>4</v>
      </c>
      <c r="Q27" s="259">
        <v>11</v>
      </c>
      <c r="R27" s="259">
        <v>8</v>
      </c>
      <c r="S27" s="259">
        <v>4</v>
      </c>
      <c r="T27" s="259">
        <v>6</v>
      </c>
      <c r="U27" s="259">
        <v>7</v>
      </c>
      <c r="V27" s="259">
        <v>3</v>
      </c>
      <c r="W27" s="259">
        <v>1</v>
      </c>
      <c r="X27" s="256"/>
      <c r="Y27" s="53"/>
      <c r="Z27" s="355">
        <f>SUM(P27:Y27)</f>
        <v>44</v>
      </c>
      <c r="AA27" s="1"/>
    </row>
    <row r="28" spans="2:27" ht="15" customHeight="1" x14ac:dyDescent="0.45">
      <c r="B28" s="294" t="s">
        <v>18</v>
      </c>
      <c r="C28" s="53">
        <v>2</v>
      </c>
      <c r="D28" s="53">
        <v>8</v>
      </c>
      <c r="E28" s="53">
        <v>3</v>
      </c>
      <c r="F28" s="53">
        <v>5</v>
      </c>
      <c r="G28" s="53">
        <v>1</v>
      </c>
      <c r="H28" s="53"/>
      <c r="I28" s="53"/>
      <c r="J28" s="53">
        <v>2</v>
      </c>
      <c r="K28" s="53"/>
      <c r="L28" s="53"/>
      <c r="M28" s="282">
        <f>SUM(C28:L28)</f>
        <v>21</v>
      </c>
      <c r="N28" s="269"/>
      <c r="O28" s="347" t="s">
        <v>25</v>
      </c>
      <c r="P28" s="259">
        <v>9</v>
      </c>
      <c r="Q28" s="259">
        <v>5</v>
      </c>
      <c r="R28" s="259">
        <v>2</v>
      </c>
      <c r="S28" s="259">
        <v>2</v>
      </c>
      <c r="T28" s="259"/>
      <c r="U28" s="259"/>
      <c r="V28" s="259"/>
      <c r="W28" s="259">
        <v>1</v>
      </c>
      <c r="X28" s="256"/>
      <c r="Y28" s="53"/>
      <c r="Z28" s="355">
        <f>SUM(P28:Y28)</f>
        <v>19</v>
      </c>
      <c r="AA28" s="1"/>
    </row>
    <row r="29" spans="2:27" ht="15" customHeight="1" x14ac:dyDescent="0.2">
      <c r="B29" s="294" t="s">
        <v>5</v>
      </c>
      <c r="C29" s="53">
        <f t="shared" ref="C29:J29" si="15">SUM(C27:C28)</f>
        <v>2</v>
      </c>
      <c r="D29" s="53">
        <f t="shared" si="15"/>
        <v>12</v>
      </c>
      <c r="E29" s="53">
        <f t="shared" si="15"/>
        <v>11</v>
      </c>
      <c r="F29" s="53">
        <f t="shared" si="15"/>
        <v>14</v>
      </c>
      <c r="G29" s="53">
        <f t="shared" si="15"/>
        <v>10</v>
      </c>
      <c r="H29" s="53">
        <f t="shared" si="15"/>
        <v>10</v>
      </c>
      <c r="I29" s="53">
        <f t="shared" si="15"/>
        <v>5</v>
      </c>
      <c r="J29" s="53">
        <f t="shared" si="15"/>
        <v>3</v>
      </c>
      <c r="K29" s="53"/>
      <c r="L29" s="53">
        <f>SUM(L27:L28)</f>
        <v>0</v>
      </c>
      <c r="M29" s="282">
        <f>SUM(C29:L29)</f>
        <v>67</v>
      </c>
      <c r="N29" s="269"/>
      <c r="O29" s="354" t="s">
        <v>5</v>
      </c>
      <c r="P29" s="256">
        <f t="shared" ref="P29:W29" si="16">SUM(P27:P28)</f>
        <v>13</v>
      </c>
      <c r="Q29" s="256">
        <f t="shared" si="16"/>
        <v>16</v>
      </c>
      <c r="R29" s="256">
        <f t="shared" si="16"/>
        <v>10</v>
      </c>
      <c r="S29" s="256">
        <f t="shared" si="16"/>
        <v>6</v>
      </c>
      <c r="T29" s="256">
        <f t="shared" si="16"/>
        <v>6</v>
      </c>
      <c r="U29" s="256">
        <f t="shared" si="16"/>
        <v>7</v>
      </c>
      <c r="V29" s="256">
        <f t="shared" si="16"/>
        <v>3</v>
      </c>
      <c r="W29" s="256">
        <f t="shared" si="16"/>
        <v>2</v>
      </c>
      <c r="X29" s="256"/>
      <c r="Y29" s="53"/>
      <c r="Z29" s="355">
        <f>SUM(P29:Y29)</f>
        <v>63</v>
      </c>
      <c r="AA29" s="1"/>
    </row>
    <row r="30" spans="2:27" ht="15" customHeight="1" x14ac:dyDescent="0.2">
      <c r="B30" s="290" t="s">
        <v>242</v>
      </c>
      <c r="C30" s="53">
        <f t="shared" ref="C30:J30" si="17">C29*C4</f>
        <v>8</v>
      </c>
      <c r="D30" s="53">
        <f t="shared" si="17"/>
        <v>42</v>
      </c>
      <c r="E30" s="53">
        <f t="shared" si="17"/>
        <v>33</v>
      </c>
      <c r="F30" s="53">
        <f t="shared" si="17"/>
        <v>35</v>
      </c>
      <c r="G30" s="53">
        <f t="shared" si="17"/>
        <v>20</v>
      </c>
      <c r="H30" s="53">
        <f t="shared" si="17"/>
        <v>15</v>
      </c>
      <c r="I30" s="53">
        <f t="shared" si="17"/>
        <v>5</v>
      </c>
      <c r="J30" s="53">
        <f t="shared" si="17"/>
        <v>0</v>
      </c>
      <c r="K30" s="53">
        <v>0</v>
      </c>
      <c r="L30" s="53"/>
      <c r="M30" s="282">
        <f>SUM(C30:L30)</f>
        <v>158</v>
      </c>
      <c r="N30" s="269"/>
      <c r="O30" s="347" t="s">
        <v>242</v>
      </c>
      <c r="P30" s="256">
        <f t="shared" ref="P30:W30" si="18">P29*P4</f>
        <v>52</v>
      </c>
      <c r="Q30" s="256">
        <f t="shared" si="18"/>
        <v>56</v>
      </c>
      <c r="R30" s="256">
        <f t="shared" si="18"/>
        <v>30</v>
      </c>
      <c r="S30" s="256">
        <f t="shared" si="18"/>
        <v>15</v>
      </c>
      <c r="T30" s="256">
        <f t="shared" si="18"/>
        <v>12</v>
      </c>
      <c r="U30" s="256">
        <f t="shared" si="18"/>
        <v>10.5</v>
      </c>
      <c r="V30" s="256">
        <f t="shared" si="18"/>
        <v>3</v>
      </c>
      <c r="W30" s="256">
        <f t="shared" si="18"/>
        <v>0</v>
      </c>
      <c r="X30" s="256">
        <v>0</v>
      </c>
      <c r="Y30" s="53"/>
      <c r="Z30" s="355">
        <f>SUM(P30:Y30)</f>
        <v>178.5</v>
      </c>
      <c r="AA30" s="1"/>
    </row>
    <row r="31" spans="2:27" ht="15" customHeight="1" x14ac:dyDescent="0.2">
      <c r="B31" s="290" t="s">
        <v>26</v>
      </c>
      <c r="C31" s="53">
        <f>M30/M29</f>
        <v>2.3582089552238807</v>
      </c>
      <c r="D31" s="53"/>
      <c r="E31" s="53"/>
      <c r="F31" s="53"/>
      <c r="G31" s="53"/>
      <c r="H31" s="53"/>
      <c r="I31" s="53"/>
      <c r="J31" s="53"/>
      <c r="K31" s="53"/>
      <c r="L31" s="53"/>
      <c r="M31" s="282"/>
      <c r="N31" s="269"/>
      <c r="O31" s="356" t="s">
        <v>26</v>
      </c>
      <c r="P31" s="271">
        <f>Z30/Z29</f>
        <v>2.8333333333333335</v>
      </c>
      <c r="Q31" s="256"/>
      <c r="R31" s="256"/>
      <c r="S31" s="256"/>
      <c r="T31" s="256"/>
      <c r="U31" s="256"/>
      <c r="V31" s="256"/>
      <c r="W31" s="256"/>
      <c r="X31" s="256"/>
      <c r="Y31" s="53"/>
      <c r="Z31" s="355"/>
      <c r="AA31" s="1"/>
    </row>
    <row r="32" spans="2:27" ht="15" customHeight="1" x14ac:dyDescent="0.2">
      <c r="B32" s="290" t="s">
        <v>28</v>
      </c>
      <c r="C32" s="53">
        <f>(C29*100)/M29</f>
        <v>2.9850746268656718</v>
      </c>
      <c r="D32" s="53">
        <f>(D29*100)/M29</f>
        <v>17.910447761194028</v>
      </c>
      <c r="E32" s="53">
        <f>(E29*100)/M29</f>
        <v>16.417910447761194</v>
      </c>
      <c r="F32" s="53">
        <f>(F29*100)/M29</f>
        <v>20.895522388059703</v>
      </c>
      <c r="G32" s="53">
        <f>(G29*100)/M29</f>
        <v>14.925373134328359</v>
      </c>
      <c r="H32" s="53">
        <f>(H29*100)/M29</f>
        <v>14.925373134328359</v>
      </c>
      <c r="I32" s="53">
        <f>(I29*100)/M29</f>
        <v>7.4626865671641793</v>
      </c>
      <c r="J32" s="53">
        <f>(J29*100)/M29</f>
        <v>4.4776119402985071</v>
      </c>
      <c r="K32" s="53">
        <f>(K29*100)/M29</f>
        <v>0</v>
      </c>
      <c r="L32" s="53">
        <f>(L29*100)/M29</f>
        <v>0</v>
      </c>
      <c r="M32" s="282">
        <f>SUM(C32:L32)</f>
        <v>99.999999999999986</v>
      </c>
      <c r="N32" s="597"/>
      <c r="O32" s="347" t="s">
        <v>28</v>
      </c>
      <c r="P32" s="257">
        <f>(P29*100)/Z29</f>
        <v>20.634920634920636</v>
      </c>
      <c r="Q32" s="257">
        <f>(Q29*100)/Z29</f>
        <v>25.396825396825395</v>
      </c>
      <c r="R32" s="257">
        <f>(R29*100)/Z29</f>
        <v>15.873015873015873</v>
      </c>
      <c r="S32" s="257">
        <f>(S29*100)/Z29</f>
        <v>9.5238095238095237</v>
      </c>
      <c r="T32" s="257">
        <f>(T29*100)/Z29</f>
        <v>9.5238095238095237</v>
      </c>
      <c r="U32" s="257">
        <f>(U29*100)/Z29</f>
        <v>11.111111111111111</v>
      </c>
      <c r="V32" s="257">
        <f>(V29*100)/Z29</f>
        <v>4.7619047619047619</v>
      </c>
      <c r="W32" s="257">
        <f>(W29*100)/Z29</f>
        <v>3.1746031746031744</v>
      </c>
      <c r="X32" s="256">
        <f>(X29*100)/Z29</f>
        <v>0</v>
      </c>
      <c r="Y32" s="53">
        <f>(Y29*100)/Z29</f>
        <v>0</v>
      </c>
      <c r="Z32" s="355">
        <f>SUM(P32:Y32)</f>
        <v>100</v>
      </c>
      <c r="AA32" s="1"/>
    </row>
    <row r="33" spans="1:27" ht="15" customHeight="1" x14ac:dyDescent="0.45">
      <c r="B33" s="294" t="s">
        <v>20</v>
      </c>
      <c r="C33" s="53">
        <v>3</v>
      </c>
      <c r="D33" s="53">
        <v>14</v>
      </c>
      <c r="E33" s="53">
        <v>15</v>
      </c>
      <c r="F33" s="53">
        <v>6</v>
      </c>
      <c r="G33" s="53">
        <v>7</v>
      </c>
      <c r="H33" s="53">
        <v>2</v>
      </c>
      <c r="I33" s="53">
        <v>8</v>
      </c>
      <c r="J33" s="53">
        <v>2</v>
      </c>
      <c r="K33" s="53"/>
      <c r="L33" s="53"/>
      <c r="M33" s="282">
        <f>SUM(C33:L33)</f>
        <v>57</v>
      </c>
      <c r="N33" s="269"/>
      <c r="O33" s="347" t="s">
        <v>24</v>
      </c>
      <c r="P33" s="259">
        <v>17</v>
      </c>
      <c r="Q33" s="259">
        <v>11</v>
      </c>
      <c r="R33" s="259">
        <v>9</v>
      </c>
      <c r="S33" s="259">
        <v>4</v>
      </c>
      <c r="T33" s="259">
        <v>6</v>
      </c>
      <c r="U33" s="259">
        <v>4</v>
      </c>
      <c r="V33" s="259">
        <v>4</v>
      </c>
      <c r="W33" s="259">
        <v>2</v>
      </c>
      <c r="X33" s="256"/>
      <c r="Y33" s="53"/>
      <c r="Z33" s="355">
        <f>SUM(P33:Y33)</f>
        <v>57</v>
      </c>
      <c r="AA33" s="1"/>
    </row>
    <row r="34" spans="1:27" ht="15" customHeight="1" x14ac:dyDescent="0.45">
      <c r="B34" s="294" t="s">
        <v>22</v>
      </c>
      <c r="C34" s="53">
        <v>7</v>
      </c>
      <c r="D34" s="53">
        <v>4</v>
      </c>
      <c r="E34" s="53">
        <v>10</v>
      </c>
      <c r="F34" s="53">
        <v>9</v>
      </c>
      <c r="G34" s="53">
        <v>14</v>
      </c>
      <c r="H34" s="53">
        <v>9</v>
      </c>
      <c r="I34" s="53">
        <v>3</v>
      </c>
      <c r="J34" s="53">
        <v>2</v>
      </c>
      <c r="K34" s="53"/>
      <c r="L34" s="53"/>
      <c r="M34" s="282">
        <f>SUM(C34:L34)</f>
        <v>58</v>
      </c>
      <c r="N34" s="269"/>
      <c r="O34" s="347" t="s">
        <v>23</v>
      </c>
      <c r="P34" s="259">
        <v>6</v>
      </c>
      <c r="Q34" s="259">
        <v>16</v>
      </c>
      <c r="R34" s="259">
        <v>10</v>
      </c>
      <c r="S34" s="259">
        <v>6</v>
      </c>
      <c r="T34" s="259">
        <v>9</v>
      </c>
      <c r="U34" s="259">
        <v>7</v>
      </c>
      <c r="V34" s="259">
        <v>2</v>
      </c>
      <c r="W34" s="259">
        <v>1</v>
      </c>
      <c r="X34" s="256"/>
      <c r="Y34" s="53"/>
      <c r="Z34" s="355">
        <f>SUM(P34:Y34)</f>
        <v>57</v>
      </c>
      <c r="AA34" s="1"/>
    </row>
    <row r="35" spans="1:27" ht="15" customHeight="1" x14ac:dyDescent="0.2">
      <c r="B35" s="294" t="s">
        <v>5</v>
      </c>
      <c r="C35" s="58">
        <f t="shared" ref="C35:I35" si="19">SUM(C33:C34)</f>
        <v>10</v>
      </c>
      <c r="D35" s="58">
        <f t="shared" si="19"/>
        <v>18</v>
      </c>
      <c r="E35" s="58">
        <f t="shared" si="19"/>
        <v>25</v>
      </c>
      <c r="F35" s="58">
        <f t="shared" si="19"/>
        <v>15</v>
      </c>
      <c r="G35" s="58">
        <f t="shared" si="19"/>
        <v>21</v>
      </c>
      <c r="H35" s="58">
        <f t="shared" si="19"/>
        <v>11</v>
      </c>
      <c r="I35" s="58">
        <f t="shared" si="19"/>
        <v>11</v>
      </c>
      <c r="J35" s="58">
        <f>SUM(J33:J34)</f>
        <v>4</v>
      </c>
      <c r="K35" s="58"/>
      <c r="L35" s="58"/>
      <c r="M35" s="639">
        <f>SUM(C35:L35)</f>
        <v>115</v>
      </c>
      <c r="N35" s="269"/>
      <c r="O35" s="354" t="s">
        <v>5</v>
      </c>
      <c r="P35" s="256">
        <f t="shared" ref="P35:V35" si="20">SUM(P33:P34)</f>
        <v>23</v>
      </c>
      <c r="Q35" s="256">
        <f t="shared" si="20"/>
        <v>27</v>
      </c>
      <c r="R35" s="256">
        <f t="shared" si="20"/>
        <v>19</v>
      </c>
      <c r="S35" s="256">
        <f t="shared" si="20"/>
        <v>10</v>
      </c>
      <c r="T35" s="256">
        <f t="shared" si="20"/>
        <v>15</v>
      </c>
      <c r="U35" s="256">
        <f t="shared" si="20"/>
        <v>11</v>
      </c>
      <c r="V35" s="256">
        <f t="shared" si="20"/>
        <v>6</v>
      </c>
      <c r="W35" s="256">
        <f>SUM(W33:W34)</f>
        <v>3</v>
      </c>
      <c r="X35" s="256"/>
      <c r="Y35" s="53"/>
      <c r="Z35" s="355">
        <f>SUM(P35:Y35)</f>
        <v>114</v>
      </c>
      <c r="AA35" s="1"/>
    </row>
    <row r="36" spans="1:27" ht="15" customHeight="1" x14ac:dyDescent="0.45">
      <c r="B36" s="290" t="s">
        <v>242</v>
      </c>
      <c r="C36" s="59">
        <f t="shared" ref="C36:J36" si="21">C35*C4</f>
        <v>40</v>
      </c>
      <c r="D36" s="59">
        <f t="shared" si="21"/>
        <v>63</v>
      </c>
      <c r="E36" s="59">
        <f t="shared" si="21"/>
        <v>75</v>
      </c>
      <c r="F36" s="59">
        <f t="shared" si="21"/>
        <v>37.5</v>
      </c>
      <c r="G36" s="59">
        <f t="shared" si="21"/>
        <v>42</v>
      </c>
      <c r="H36" s="59">
        <f t="shared" si="21"/>
        <v>16.5</v>
      </c>
      <c r="I36" s="59">
        <f t="shared" si="21"/>
        <v>11</v>
      </c>
      <c r="J36" s="59">
        <f t="shared" si="21"/>
        <v>0</v>
      </c>
      <c r="K36" s="60"/>
      <c r="L36" s="60"/>
      <c r="M36" s="640">
        <f>SUM(C36:L36)</f>
        <v>285</v>
      </c>
      <c r="N36" s="269"/>
      <c r="O36" s="347" t="s">
        <v>242</v>
      </c>
      <c r="P36" s="259">
        <f t="shared" ref="P36:W36" si="22">P35*P4</f>
        <v>92</v>
      </c>
      <c r="Q36" s="259">
        <f t="shared" si="22"/>
        <v>94.5</v>
      </c>
      <c r="R36" s="259">
        <f t="shared" si="22"/>
        <v>57</v>
      </c>
      <c r="S36" s="259">
        <f t="shared" si="22"/>
        <v>25</v>
      </c>
      <c r="T36" s="259">
        <f t="shared" si="22"/>
        <v>30</v>
      </c>
      <c r="U36" s="259">
        <f t="shared" si="22"/>
        <v>16.5</v>
      </c>
      <c r="V36" s="259">
        <f t="shared" si="22"/>
        <v>6</v>
      </c>
      <c r="W36" s="259">
        <f t="shared" si="22"/>
        <v>0</v>
      </c>
      <c r="X36" s="272"/>
      <c r="Y36" s="229"/>
      <c r="Z36" s="360">
        <f>SUM(P36:Y36)</f>
        <v>321</v>
      </c>
      <c r="AA36" s="1"/>
    </row>
    <row r="37" spans="1:27" ht="15" customHeight="1" x14ac:dyDescent="0.45">
      <c r="B37" s="290" t="s">
        <v>26</v>
      </c>
      <c r="C37" s="62">
        <f>M36/M35</f>
        <v>2.4782608695652173</v>
      </c>
      <c r="D37" s="63"/>
      <c r="E37" s="63"/>
      <c r="F37" s="63"/>
      <c r="G37" s="63"/>
      <c r="H37" s="63"/>
      <c r="I37" s="63"/>
      <c r="J37" s="63"/>
      <c r="K37" s="63"/>
      <c r="L37" s="63"/>
      <c r="M37" s="641"/>
      <c r="N37" s="627"/>
      <c r="O37" s="274" t="s">
        <v>26</v>
      </c>
      <c r="P37" s="273">
        <f>Z36/Z35</f>
        <v>2.8157894736842106</v>
      </c>
      <c r="Q37" s="260"/>
      <c r="R37" s="260"/>
      <c r="S37" s="260"/>
      <c r="T37" s="260"/>
      <c r="U37" s="260"/>
      <c r="V37" s="260"/>
      <c r="W37" s="260"/>
      <c r="X37" s="260"/>
      <c r="Y37" s="195"/>
      <c r="Z37" s="361"/>
      <c r="AA37" s="1"/>
    </row>
    <row r="38" spans="1:27" ht="15" customHeight="1" thickBot="1" x14ac:dyDescent="0.5">
      <c r="B38" s="293" t="s">
        <v>28</v>
      </c>
      <c r="C38" s="287">
        <f>(C35*100)/M35</f>
        <v>8.695652173913043</v>
      </c>
      <c r="D38" s="287">
        <f>(D35*100)/M35</f>
        <v>15.652173913043478</v>
      </c>
      <c r="E38" s="287">
        <f>(E35*100)/M35</f>
        <v>21.739130434782609</v>
      </c>
      <c r="F38" s="287">
        <f>(F35*100)/M35</f>
        <v>13.043478260869565</v>
      </c>
      <c r="G38" s="287">
        <f>(G35*100)/M35</f>
        <v>18.260869565217391</v>
      </c>
      <c r="H38" s="287">
        <f>(H35*100)/M35</f>
        <v>9.5652173913043477</v>
      </c>
      <c r="I38" s="287">
        <f>(I35*100)/M35</f>
        <v>9.5652173913043477</v>
      </c>
      <c r="J38" s="287">
        <f>(J35*100)/M35</f>
        <v>3.4782608695652173</v>
      </c>
      <c r="K38" s="287">
        <f>(K35*100)/M35</f>
        <v>0</v>
      </c>
      <c r="L38" s="287">
        <f>(L35*100)/M35</f>
        <v>0</v>
      </c>
      <c r="M38" s="642">
        <f>SUM(C38:L38)</f>
        <v>100</v>
      </c>
      <c r="N38" s="628"/>
      <c r="O38" s="626" t="s">
        <v>28</v>
      </c>
      <c r="P38" s="363">
        <f>(P35*100)/Z35</f>
        <v>20.17543859649123</v>
      </c>
      <c r="Q38" s="364">
        <f>(Q35*100)/Z35</f>
        <v>23.684210526315791</v>
      </c>
      <c r="R38" s="364">
        <f>(R35*100)/Z35</f>
        <v>16.666666666666668</v>
      </c>
      <c r="S38" s="364">
        <f>(S35*100)/Z35</f>
        <v>8.7719298245614041</v>
      </c>
      <c r="T38" s="364">
        <f>(T35*100)/Z35</f>
        <v>13.157894736842104</v>
      </c>
      <c r="U38" s="364">
        <f>(U35*100)/Z35</f>
        <v>9.6491228070175445</v>
      </c>
      <c r="V38" s="364">
        <f>(V35*100)/Z35</f>
        <v>5.2631578947368425</v>
      </c>
      <c r="W38" s="364">
        <f>(W35*100)/Z35</f>
        <v>2.6315789473684212</v>
      </c>
      <c r="X38" s="363">
        <f>(X35*100)/Z35</f>
        <v>0</v>
      </c>
      <c r="Y38" s="287">
        <f>(Y35*100)/Z35</f>
        <v>0</v>
      </c>
      <c r="Z38" s="365">
        <f>SUM(P38:Y38)</f>
        <v>100.00000000000001</v>
      </c>
      <c r="AA38" s="1"/>
    </row>
    <row r="39" spans="1:27" ht="15" customHeight="1" x14ac:dyDescent="0.55000000000000004">
      <c r="A39" s="619"/>
      <c r="B39" s="636" t="s">
        <v>354</v>
      </c>
      <c r="C39" s="116">
        <f>C35+C29+C23+C17+C12+C7</f>
        <v>112</v>
      </c>
      <c r="D39" s="621">
        <f t="shared" ref="D39:J39" si="23">D35+D29+D23+D17+D12+D7</f>
        <v>85</v>
      </c>
      <c r="E39" s="621">
        <f t="shared" si="23"/>
        <v>87</v>
      </c>
      <c r="F39" s="621">
        <f t="shared" si="23"/>
        <v>63</v>
      </c>
      <c r="G39" s="621">
        <f t="shared" si="23"/>
        <v>47</v>
      </c>
      <c r="H39" s="621">
        <f t="shared" si="23"/>
        <v>33</v>
      </c>
      <c r="I39" s="621">
        <f t="shared" si="23"/>
        <v>23</v>
      </c>
      <c r="J39" s="621">
        <f t="shared" si="23"/>
        <v>11</v>
      </c>
      <c r="K39" s="15"/>
      <c r="L39" s="15"/>
      <c r="M39" s="635">
        <f>SUM(C39:L39)</f>
        <v>461</v>
      </c>
      <c r="N39" s="629"/>
      <c r="O39" s="617" t="s">
        <v>354</v>
      </c>
      <c r="P39" s="344">
        <f>P7+P12+P17+P23+P29+P35</f>
        <v>133</v>
      </c>
      <c r="Q39" s="344">
        <f t="shared" ref="Q39:X39" si="24">Q7+Q12+Q17+Q23+Q29+Q35</f>
        <v>81</v>
      </c>
      <c r="R39" s="344">
        <f t="shared" si="24"/>
        <v>90</v>
      </c>
      <c r="S39" s="344">
        <f t="shared" si="24"/>
        <v>56</v>
      </c>
      <c r="T39" s="344">
        <f t="shared" si="24"/>
        <v>54</v>
      </c>
      <c r="U39" s="344">
        <f t="shared" si="24"/>
        <v>29</v>
      </c>
      <c r="V39" s="344">
        <f t="shared" si="24"/>
        <v>21</v>
      </c>
      <c r="W39" s="344">
        <f t="shared" si="24"/>
        <v>15</v>
      </c>
      <c r="X39" s="344">
        <f t="shared" si="24"/>
        <v>0</v>
      </c>
      <c r="Y39" s="345"/>
      <c r="Z39" s="346">
        <f>SUM(P39:Y39)</f>
        <v>479</v>
      </c>
      <c r="AA39" s="1"/>
    </row>
    <row r="40" spans="1:27" s="1" customFormat="1" ht="15" customHeight="1" x14ac:dyDescent="0.25">
      <c r="A40" s="470"/>
      <c r="B40" s="612" t="s">
        <v>242</v>
      </c>
      <c r="C40" s="594">
        <f>C39*C4</f>
        <v>448</v>
      </c>
      <c r="D40" s="594">
        <f t="shared" ref="D40:J40" si="25">D39*D4</f>
        <v>297.5</v>
      </c>
      <c r="E40" s="594">
        <f t="shared" si="25"/>
        <v>261</v>
      </c>
      <c r="F40" s="594">
        <f t="shared" si="25"/>
        <v>157.5</v>
      </c>
      <c r="G40" s="594">
        <f t="shared" si="25"/>
        <v>94</v>
      </c>
      <c r="H40" s="594">
        <f t="shared" si="25"/>
        <v>49.5</v>
      </c>
      <c r="I40" s="594">
        <f t="shared" si="25"/>
        <v>23</v>
      </c>
      <c r="J40" s="594">
        <f t="shared" si="25"/>
        <v>0</v>
      </c>
      <c r="K40" s="594"/>
      <c r="L40" s="590"/>
      <c r="M40" s="614">
        <f>SUM(C40:L40)</f>
        <v>1330.5</v>
      </c>
      <c r="N40" s="470"/>
      <c r="O40" s="612" t="s">
        <v>242</v>
      </c>
      <c r="P40" s="594">
        <f>P39*P4</f>
        <v>532</v>
      </c>
      <c r="Q40" s="594">
        <f t="shared" ref="Q40:W40" si="26">Q39*Q4</f>
        <v>283.5</v>
      </c>
      <c r="R40" s="594">
        <f t="shared" si="26"/>
        <v>270</v>
      </c>
      <c r="S40" s="594">
        <f t="shared" si="26"/>
        <v>140</v>
      </c>
      <c r="T40" s="594">
        <f t="shared" si="26"/>
        <v>108</v>
      </c>
      <c r="U40" s="594">
        <f t="shared" si="26"/>
        <v>43.5</v>
      </c>
      <c r="V40" s="594">
        <f t="shared" si="26"/>
        <v>21</v>
      </c>
      <c r="W40" s="594">
        <f t="shared" si="26"/>
        <v>0</v>
      </c>
      <c r="X40" s="594"/>
      <c r="Y40" s="267"/>
      <c r="Z40" s="348">
        <f>SUM(P40:Y40)</f>
        <v>1398</v>
      </c>
    </row>
    <row r="41" spans="1:27" s="1" customFormat="1" ht="15" customHeight="1" thickBot="1" x14ac:dyDescent="0.3">
      <c r="A41" s="620"/>
      <c r="B41" s="632" t="s">
        <v>353</v>
      </c>
      <c r="C41" s="623">
        <f>(C39*100)/M39</f>
        <v>24.295010845986983</v>
      </c>
      <c r="D41" s="623">
        <f>(D39*100)/M39</f>
        <v>18.43817787418655</v>
      </c>
      <c r="E41" s="623">
        <f>(E39*100)/M39</f>
        <v>18.872017353579174</v>
      </c>
      <c r="F41" s="623">
        <f>(F39*100)/M39</f>
        <v>13.66594360086768</v>
      </c>
      <c r="G41" s="623">
        <f>(G39*100)/M39</f>
        <v>10.195227765726681</v>
      </c>
      <c r="H41" s="623">
        <f>(H39*100)/M39</f>
        <v>7.1583514099783079</v>
      </c>
      <c r="I41" s="623">
        <f>(I39*100)/M39</f>
        <v>4.9891540130151846</v>
      </c>
      <c r="J41" s="623">
        <f>(J39*100)/M39</f>
        <v>2.3861171366594358</v>
      </c>
      <c r="K41" s="623">
        <f>(K39*100)/U39</f>
        <v>0</v>
      </c>
      <c r="L41" s="12"/>
      <c r="M41" s="615">
        <f>SUM(C41:L41)</f>
        <v>100</v>
      </c>
      <c r="N41" s="470"/>
      <c r="O41" s="625"/>
      <c r="P41" s="594"/>
      <c r="Q41" s="594"/>
      <c r="R41" s="594"/>
      <c r="S41" s="594"/>
      <c r="T41" s="594"/>
      <c r="U41" s="594"/>
      <c r="V41" s="594"/>
      <c r="W41" s="594"/>
      <c r="X41" s="594"/>
      <c r="Y41" s="267"/>
      <c r="Z41" s="348"/>
    </row>
    <row r="42" spans="1:27" s="1" customFormat="1" ht="15" customHeight="1" x14ac:dyDescent="0.25">
      <c r="A42" s="630"/>
      <c r="B42" s="633"/>
      <c r="C42" s="116"/>
      <c r="D42" s="15"/>
      <c r="E42" s="15"/>
      <c r="F42" s="15"/>
      <c r="G42" s="15"/>
      <c r="H42" s="15"/>
      <c r="I42" s="15"/>
      <c r="J42" s="15"/>
      <c r="K42" s="15"/>
      <c r="L42" s="15"/>
      <c r="M42" s="622"/>
      <c r="N42" s="629"/>
      <c r="O42" s="618" t="s">
        <v>353</v>
      </c>
      <c r="P42" s="263">
        <f>(P39*100)/Z39</f>
        <v>27.76617954070981</v>
      </c>
      <c r="Q42" s="263">
        <f>(Q39*100)/Z39</f>
        <v>16.910229645093946</v>
      </c>
      <c r="R42" s="263">
        <f>(R39*100)/Z39</f>
        <v>18.789144050104383</v>
      </c>
      <c r="S42" s="263">
        <f>(S39*100)/Z39</f>
        <v>11.691022964509395</v>
      </c>
      <c r="T42" s="263">
        <f>(T39*100)/Z39</f>
        <v>11.273486430062631</v>
      </c>
      <c r="U42" s="263">
        <f>(U39*100)/Z39</f>
        <v>6.0542797494780789</v>
      </c>
      <c r="V42" s="263">
        <f>(V39*100)/Z39</f>
        <v>4.3841336116910226</v>
      </c>
      <c r="W42" s="263">
        <f>(W39*100)/Z39</f>
        <v>3.1315240083507305</v>
      </c>
      <c r="X42" s="262"/>
      <c r="Y42" s="267"/>
      <c r="Z42" s="349">
        <f>SUM(P42:Y42)</f>
        <v>100</v>
      </c>
    </row>
    <row r="43" spans="1:27" s="1" customFormat="1" ht="15" customHeight="1" thickBot="1" x14ac:dyDescent="0.3">
      <c r="A43" s="630"/>
      <c r="B43" s="634" t="s">
        <v>27</v>
      </c>
      <c r="C43" s="631"/>
      <c r="D43" s="350">
        <f>M40/M39</f>
        <v>2.8861171366594358</v>
      </c>
      <c r="E43" s="12"/>
      <c r="F43" s="12"/>
      <c r="G43" s="12"/>
      <c r="H43" s="12"/>
      <c r="I43" s="12"/>
      <c r="J43" s="12"/>
      <c r="K43" s="12"/>
      <c r="L43" s="12"/>
      <c r="M43" s="615"/>
      <c r="N43" s="630"/>
      <c r="O43" s="624" t="s">
        <v>27</v>
      </c>
      <c r="P43" s="350">
        <f>Z40/Z39</f>
        <v>2.9185803757828812</v>
      </c>
      <c r="Q43" s="616"/>
      <c r="R43" s="351"/>
      <c r="S43" s="351"/>
      <c r="T43" s="351"/>
      <c r="U43" s="351"/>
      <c r="V43" s="351"/>
      <c r="W43" s="351"/>
      <c r="X43" s="351"/>
      <c r="Y43" s="352"/>
      <c r="Z43" s="353"/>
      <c r="AA43" s="7"/>
    </row>
    <row r="44" spans="1:27" s="1" customFormat="1" ht="15" customHeight="1" x14ac:dyDescent="0.2">
      <c r="A44" s="11"/>
      <c r="B44" s="589"/>
      <c r="C44" s="589"/>
      <c r="D44" s="589"/>
      <c r="E44" s="589"/>
      <c r="F44" s="589"/>
      <c r="G44" s="589"/>
      <c r="H44" s="589"/>
      <c r="I44" s="589"/>
      <c r="J44" s="589"/>
      <c r="K44" s="589"/>
      <c r="L44" s="589"/>
      <c r="M44" s="11"/>
      <c r="N44" s="593"/>
      <c r="O44" s="593"/>
      <c r="P44" s="11"/>
      <c r="Q44" s="11"/>
      <c r="R44" s="244"/>
      <c r="S44" s="244"/>
      <c r="T44" s="244"/>
      <c r="U44" s="244"/>
      <c r="V44" s="244"/>
      <c r="W44" s="244"/>
      <c r="X44" s="244"/>
      <c r="Y44" s="244"/>
      <c r="Z44" s="244"/>
    </row>
    <row r="45" spans="1:27" ht="15" customHeight="1" x14ac:dyDescent="0.2">
      <c r="A45" s="5"/>
      <c r="B45" s="5" t="s">
        <v>327</v>
      </c>
      <c r="C45" s="5"/>
      <c r="D45" s="5"/>
      <c r="E45" s="5"/>
      <c r="F45" s="589"/>
      <c r="G45" s="589"/>
      <c r="H45" s="589"/>
      <c r="I45" s="589"/>
      <c r="J45" s="589"/>
      <c r="K45" s="589"/>
      <c r="L45" s="589"/>
      <c r="M45" s="11"/>
      <c r="N45" s="5"/>
      <c r="O45" s="5"/>
      <c r="P45" s="5"/>
      <c r="Q45" s="5"/>
      <c r="R45" s="5"/>
      <c r="S45" s="182"/>
      <c r="T45" s="182"/>
      <c r="U45" s="182"/>
      <c r="V45" s="182"/>
      <c r="W45" s="182"/>
      <c r="X45" s="182"/>
      <c r="Y45" s="182"/>
      <c r="Z45" s="182"/>
      <c r="AA45" s="1"/>
    </row>
    <row r="46" spans="1:27" s="1" customFormat="1" ht="15" customHeight="1" x14ac:dyDescent="0.2">
      <c r="A46" s="5"/>
      <c r="B46" s="5" t="s">
        <v>355</v>
      </c>
      <c r="C46" s="5"/>
      <c r="D46" s="611">
        <f>C41+D41+E41</f>
        <v>61.605206073752704</v>
      </c>
      <c r="E46" s="5"/>
      <c r="F46" s="589"/>
      <c r="G46" s="589"/>
      <c r="H46" s="589"/>
      <c r="I46" s="589"/>
      <c r="J46" s="589"/>
      <c r="K46" s="589"/>
      <c r="L46" s="589"/>
      <c r="M46" s="11"/>
      <c r="N46" s="5"/>
      <c r="O46" s="5" t="s">
        <v>355</v>
      </c>
      <c r="P46" s="5"/>
      <c r="Q46" s="611">
        <f>P42+Q42+R42</f>
        <v>63.465553235908139</v>
      </c>
      <c r="R46" s="215"/>
      <c r="S46" s="385"/>
      <c r="T46" s="182"/>
      <c r="U46" s="182"/>
      <c r="V46" s="182"/>
      <c r="W46" s="182"/>
      <c r="X46" s="182"/>
      <c r="Y46" s="182"/>
      <c r="Z46" s="182"/>
    </row>
    <row r="47" spans="1:27" s="1" customFormat="1" ht="15" customHeight="1" x14ac:dyDescent="0.2">
      <c r="A47" s="5"/>
      <c r="B47" s="5"/>
      <c r="C47" s="5"/>
      <c r="D47" s="5"/>
      <c r="E47" s="5"/>
      <c r="F47" s="589"/>
      <c r="G47" s="589"/>
      <c r="H47" s="589"/>
      <c r="I47" s="589"/>
      <c r="J47" s="589"/>
      <c r="K47" s="589"/>
      <c r="L47" s="589"/>
      <c r="M47" s="11"/>
      <c r="N47" s="5"/>
      <c r="O47" s="5"/>
      <c r="P47" s="5"/>
      <c r="Q47" s="5"/>
      <c r="R47" s="215"/>
      <c r="S47" s="385"/>
      <c r="T47" s="182"/>
      <c r="U47" s="182"/>
      <c r="V47" s="182"/>
      <c r="W47" s="182"/>
      <c r="X47" s="182"/>
      <c r="Y47" s="182"/>
      <c r="Z47" s="182"/>
    </row>
    <row r="48" spans="1:27" s="1" customFormat="1" ht="15" customHeight="1" x14ac:dyDescent="0.2">
      <c r="B48" s="6"/>
      <c r="C48" s="5"/>
      <c r="D48" s="5"/>
      <c r="E48" s="5"/>
      <c r="F48" s="78"/>
      <c r="G48" s="78"/>
      <c r="H48" s="78"/>
      <c r="I48" s="78"/>
      <c r="J48" s="78"/>
      <c r="K48" s="78"/>
      <c r="L48" s="78"/>
      <c r="M48" s="68"/>
      <c r="O48" s="215"/>
      <c r="P48" s="215"/>
      <c r="Q48" s="215"/>
      <c r="R48" s="215"/>
      <c r="S48" s="385"/>
      <c r="T48" s="182"/>
      <c r="U48" s="182"/>
      <c r="V48" s="182"/>
      <c r="W48" s="182"/>
      <c r="X48" s="182"/>
      <c r="Y48" s="182"/>
      <c r="Z48" s="182"/>
    </row>
    <row r="49" spans="2:27" s="1" customFormat="1" ht="15" customHeight="1" x14ac:dyDescent="0.2">
      <c r="B49" s="6"/>
      <c r="C49" s="5"/>
      <c r="D49" s="5"/>
      <c r="E49" s="5"/>
      <c r="F49" s="78"/>
      <c r="G49" s="78"/>
      <c r="H49" s="78"/>
      <c r="I49" s="78"/>
      <c r="J49" s="78"/>
      <c r="K49" s="78"/>
      <c r="L49" s="78"/>
      <c r="M49" s="68"/>
      <c r="O49" s="215"/>
      <c r="P49" s="215"/>
      <c r="Q49" s="215"/>
      <c r="R49" s="215"/>
      <c r="S49" s="385"/>
      <c r="T49" s="182"/>
      <c r="U49" s="182"/>
      <c r="V49" s="182"/>
      <c r="W49" s="182"/>
      <c r="X49" s="182"/>
      <c r="Y49" s="182"/>
      <c r="Z49" s="182"/>
    </row>
    <row r="50" spans="2:27" s="1" customFormat="1" ht="15" customHeight="1" x14ac:dyDescent="0.2">
      <c r="B50" s="6"/>
      <c r="C50" s="5"/>
      <c r="D50" s="5"/>
      <c r="E50" s="5"/>
      <c r="F50" s="78"/>
      <c r="G50" s="78"/>
      <c r="H50" s="78"/>
      <c r="I50" s="78"/>
      <c r="J50" s="78"/>
      <c r="K50" s="78"/>
      <c r="L50" s="78"/>
      <c r="M50" s="68"/>
      <c r="O50" s="215" t="s">
        <v>333</v>
      </c>
      <c r="P50" s="215"/>
      <c r="Q50" s="215"/>
      <c r="R50" s="215"/>
      <c r="S50" s="385"/>
      <c r="T50" s="182"/>
      <c r="U50" s="182"/>
      <c r="V50" s="182"/>
      <c r="W50" s="182"/>
      <c r="X50" s="182"/>
      <c r="Y50" s="182"/>
      <c r="Z50" s="182"/>
    </row>
    <row r="51" spans="2:27" s="1" customFormat="1" ht="15" customHeight="1" x14ac:dyDescent="0.2">
      <c r="B51" s="6"/>
      <c r="C51" s="5"/>
      <c r="D51" s="5"/>
      <c r="E51" s="5"/>
      <c r="F51" s="78"/>
      <c r="G51" s="78"/>
      <c r="H51" s="78"/>
      <c r="I51" s="78"/>
      <c r="J51" s="78"/>
      <c r="K51" s="78"/>
      <c r="L51" s="78"/>
      <c r="M51" s="68"/>
      <c r="O51" s="5"/>
      <c r="P51" s="5"/>
      <c r="Q51" s="5"/>
      <c r="R51" s="5"/>
      <c r="S51" s="182"/>
      <c r="T51" s="182"/>
      <c r="U51" s="182"/>
      <c r="V51" s="182"/>
      <c r="W51" s="182"/>
      <c r="X51" s="182"/>
      <c r="Y51" s="182"/>
      <c r="Z51" s="182"/>
    </row>
    <row r="52" spans="2:27" ht="19.5" customHeight="1" x14ac:dyDescent="0.2">
      <c r="B52" s="732" t="s">
        <v>32</v>
      </c>
      <c r="C52" s="732"/>
      <c r="D52" s="732"/>
      <c r="E52" s="732"/>
      <c r="F52" s="732"/>
      <c r="G52" s="732"/>
      <c r="H52" s="732"/>
      <c r="I52" s="732"/>
      <c r="J52" s="732"/>
      <c r="K52" s="732"/>
      <c r="L52" s="732"/>
      <c r="M52" s="732"/>
      <c r="N52" s="1"/>
      <c r="O52" s="732" t="s">
        <v>32</v>
      </c>
      <c r="P52" s="732"/>
      <c r="Q52" s="732"/>
      <c r="R52" s="732"/>
      <c r="S52" s="732"/>
      <c r="T52" s="732"/>
      <c r="U52" s="732"/>
      <c r="V52" s="732"/>
      <c r="W52" s="732"/>
      <c r="X52" s="732"/>
      <c r="Y52" s="732"/>
      <c r="Z52" s="732"/>
      <c r="AA52" s="1"/>
    </row>
    <row r="53" spans="2:27" ht="15" customHeight="1" thickBot="1" x14ac:dyDescent="0.25">
      <c r="B53" s="731" t="s">
        <v>315</v>
      </c>
      <c r="C53" s="731"/>
      <c r="D53" s="731"/>
      <c r="E53" s="731"/>
      <c r="F53" s="731"/>
      <c r="G53" s="731"/>
      <c r="H53" s="731"/>
      <c r="I53" s="731"/>
      <c r="J53" s="731"/>
      <c r="K53" s="731"/>
      <c r="L53" s="731"/>
      <c r="M53" s="731"/>
      <c r="N53" s="182"/>
      <c r="O53" s="731" t="s">
        <v>334</v>
      </c>
      <c r="P53" s="731"/>
      <c r="Q53" s="731"/>
      <c r="R53" s="731"/>
      <c r="S53" s="731"/>
      <c r="T53" s="731"/>
      <c r="U53" s="731"/>
      <c r="V53" s="731"/>
      <c r="W53" s="731"/>
      <c r="X53" s="731"/>
      <c r="Y53" s="731"/>
      <c r="Z53" s="731"/>
      <c r="AA53" s="182"/>
    </row>
    <row r="54" spans="2:27" ht="15" customHeight="1" x14ac:dyDescent="0.2">
      <c r="B54" s="707" t="s">
        <v>1</v>
      </c>
      <c r="C54" s="709" t="s">
        <v>2</v>
      </c>
      <c r="D54" s="710"/>
      <c r="E54" s="710"/>
      <c r="F54" s="710"/>
      <c r="G54" s="710"/>
      <c r="H54" s="710"/>
      <c r="I54" s="710"/>
      <c r="J54" s="710"/>
      <c r="K54" s="710"/>
      <c r="L54" s="710"/>
      <c r="M54" s="10"/>
      <c r="N54" s="182"/>
      <c r="O54" s="707" t="s">
        <v>1</v>
      </c>
      <c r="P54" s="709" t="s">
        <v>2</v>
      </c>
      <c r="Q54" s="710"/>
      <c r="R54" s="710"/>
      <c r="S54" s="710"/>
      <c r="T54" s="710"/>
      <c r="U54" s="710"/>
      <c r="V54" s="710"/>
      <c r="W54" s="710"/>
      <c r="X54" s="710"/>
      <c r="Y54" s="710"/>
      <c r="Z54" s="10"/>
      <c r="AA54" s="182"/>
    </row>
    <row r="55" spans="2:27" ht="15" customHeight="1" thickBot="1" x14ac:dyDescent="0.25">
      <c r="B55" s="708"/>
      <c r="C55" s="12">
        <v>4</v>
      </c>
      <c r="D55" s="12">
        <v>3.5</v>
      </c>
      <c r="E55" s="12">
        <v>3</v>
      </c>
      <c r="F55" s="12">
        <v>2.5</v>
      </c>
      <c r="G55" s="12">
        <v>2</v>
      </c>
      <c r="H55" s="12">
        <v>1.5</v>
      </c>
      <c r="I55" s="12">
        <v>1</v>
      </c>
      <c r="J55" s="12">
        <v>0</v>
      </c>
      <c r="K55" s="12" t="s">
        <v>3</v>
      </c>
      <c r="L55" s="12" t="s">
        <v>4</v>
      </c>
      <c r="M55" s="13" t="s">
        <v>5</v>
      </c>
      <c r="N55" s="182"/>
      <c r="O55" s="708"/>
      <c r="P55" s="12">
        <v>4</v>
      </c>
      <c r="Q55" s="12">
        <v>3.5</v>
      </c>
      <c r="R55" s="12">
        <v>3</v>
      </c>
      <c r="S55" s="12">
        <v>2.5</v>
      </c>
      <c r="T55" s="12">
        <v>2</v>
      </c>
      <c r="U55" s="12">
        <v>1.5</v>
      </c>
      <c r="V55" s="12">
        <v>1</v>
      </c>
      <c r="W55" s="12">
        <v>0</v>
      </c>
      <c r="X55" s="12" t="s">
        <v>3</v>
      </c>
      <c r="Y55" s="12" t="s">
        <v>4</v>
      </c>
      <c r="Z55" s="13" t="s">
        <v>5</v>
      </c>
      <c r="AA55" s="182"/>
    </row>
    <row r="56" spans="2:27" ht="15" customHeight="1" x14ac:dyDescent="0.45">
      <c r="B56" s="637" t="s">
        <v>33</v>
      </c>
      <c r="C56" s="279">
        <v>4</v>
      </c>
      <c r="D56" s="279">
        <v>10</v>
      </c>
      <c r="E56" s="279">
        <v>25</v>
      </c>
      <c r="F56" s="279">
        <v>20</v>
      </c>
      <c r="G56" s="279">
        <v>10</v>
      </c>
      <c r="H56" s="279">
        <v>1</v>
      </c>
      <c r="I56" s="279"/>
      <c r="J56" s="279"/>
      <c r="K56" s="279"/>
      <c r="L56" s="279"/>
      <c r="M56" s="280">
        <f>SUM(C56:L56)</f>
        <v>70</v>
      </c>
      <c r="N56" s="182"/>
      <c r="O56" s="289" t="s">
        <v>34</v>
      </c>
      <c r="P56" s="295">
        <v>6</v>
      </c>
      <c r="Q56" s="295">
        <v>11</v>
      </c>
      <c r="R56" s="295">
        <v>16</v>
      </c>
      <c r="S56" s="295">
        <v>13</v>
      </c>
      <c r="T56" s="295">
        <v>13</v>
      </c>
      <c r="U56" s="295">
        <v>9</v>
      </c>
      <c r="V56" s="295">
        <v>1</v>
      </c>
      <c r="W56" s="295">
        <v>1</v>
      </c>
      <c r="X56" s="279"/>
      <c r="Y56" s="279"/>
      <c r="Z56" s="280">
        <f>SUM(P56:Y56)</f>
        <v>70</v>
      </c>
      <c r="AA56" s="182"/>
    </row>
    <row r="57" spans="2:27" ht="15" customHeight="1" x14ac:dyDescent="0.45">
      <c r="B57" s="644" t="s">
        <v>35</v>
      </c>
      <c r="C57" s="51">
        <v>11</v>
      </c>
      <c r="D57" s="51">
        <v>15</v>
      </c>
      <c r="E57" s="51">
        <v>16</v>
      </c>
      <c r="F57" s="51">
        <v>14</v>
      </c>
      <c r="G57" s="51">
        <v>7</v>
      </c>
      <c r="H57" s="51">
        <v>6</v>
      </c>
      <c r="I57" s="51">
        <v>1</v>
      </c>
      <c r="J57" s="51"/>
      <c r="K57" s="51"/>
      <c r="L57" s="51"/>
      <c r="M57" s="282">
        <f>SUM(C57:L57)</f>
        <v>70</v>
      </c>
      <c r="N57" s="182"/>
      <c r="O57" s="290" t="s">
        <v>36</v>
      </c>
      <c r="P57" s="59">
        <v>28</v>
      </c>
      <c r="Q57" s="59">
        <v>7</v>
      </c>
      <c r="R57" s="59">
        <v>12</v>
      </c>
      <c r="S57" s="59">
        <v>3</v>
      </c>
      <c r="T57" s="59">
        <v>9</v>
      </c>
      <c r="U57" s="59">
        <v>8</v>
      </c>
      <c r="V57" s="59">
        <v>2</v>
      </c>
      <c r="W57" s="59">
        <v>1</v>
      </c>
      <c r="X57" s="51"/>
      <c r="Y57" s="51"/>
      <c r="Z57" s="282">
        <f>SUM(P57:Y57)</f>
        <v>70</v>
      </c>
      <c r="AA57" s="182"/>
    </row>
    <row r="58" spans="2:27" ht="15" customHeight="1" x14ac:dyDescent="0.45">
      <c r="B58" s="644" t="s">
        <v>232</v>
      </c>
      <c r="C58" s="51">
        <v>40</v>
      </c>
      <c r="D58" s="51">
        <v>10</v>
      </c>
      <c r="E58" s="51">
        <v>12</v>
      </c>
      <c r="F58" s="51">
        <v>5</v>
      </c>
      <c r="G58" s="51">
        <v>2</v>
      </c>
      <c r="H58" s="51">
        <v>1</v>
      </c>
      <c r="I58" s="51"/>
      <c r="J58" s="51"/>
      <c r="K58" s="51"/>
      <c r="L58" s="51"/>
      <c r="M58" s="282">
        <f>SUM(C58:L58)</f>
        <v>70</v>
      </c>
      <c r="N58" s="182"/>
      <c r="O58" s="290" t="s">
        <v>38</v>
      </c>
      <c r="P58" s="59">
        <v>58</v>
      </c>
      <c r="Q58" s="59">
        <v>1</v>
      </c>
      <c r="R58" s="59"/>
      <c r="S58" s="59">
        <v>1</v>
      </c>
      <c r="T58" s="59">
        <v>5</v>
      </c>
      <c r="U58" s="59">
        <v>1</v>
      </c>
      <c r="V58" s="59">
        <v>3</v>
      </c>
      <c r="W58" s="59">
        <v>1</v>
      </c>
      <c r="X58" s="51"/>
      <c r="Y58" s="51"/>
      <c r="Z58" s="282">
        <f>SUM(P58:Y58)</f>
        <v>70</v>
      </c>
      <c r="AA58" s="182"/>
    </row>
    <row r="59" spans="2:27" ht="15" customHeight="1" x14ac:dyDescent="0.2">
      <c r="B59" s="290" t="s">
        <v>5</v>
      </c>
      <c r="C59" s="51">
        <f t="shared" ref="C59:J59" si="27">SUM(C56:C58)</f>
        <v>55</v>
      </c>
      <c r="D59" s="51">
        <f t="shared" si="27"/>
        <v>35</v>
      </c>
      <c r="E59" s="51">
        <f t="shared" si="27"/>
        <v>53</v>
      </c>
      <c r="F59" s="51">
        <f t="shared" si="27"/>
        <v>39</v>
      </c>
      <c r="G59" s="51">
        <f t="shared" si="27"/>
        <v>19</v>
      </c>
      <c r="H59" s="51">
        <f t="shared" si="27"/>
        <v>8</v>
      </c>
      <c r="I59" s="51">
        <f t="shared" si="27"/>
        <v>1</v>
      </c>
      <c r="J59" s="51">
        <f t="shared" si="27"/>
        <v>0</v>
      </c>
      <c r="K59" s="51"/>
      <c r="L59" s="51"/>
      <c r="M59" s="282">
        <f>SUM(M56:M58)</f>
        <v>210</v>
      </c>
      <c r="N59" s="367"/>
      <c r="O59" s="347" t="s">
        <v>5</v>
      </c>
      <c r="P59" s="275">
        <f t="shared" ref="P59:W59" si="28">SUM(P56:P58)</f>
        <v>92</v>
      </c>
      <c r="Q59" s="51">
        <f t="shared" si="28"/>
        <v>19</v>
      </c>
      <c r="R59" s="51">
        <f t="shared" si="28"/>
        <v>28</v>
      </c>
      <c r="S59" s="51">
        <f t="shared" si="28"/>
        <v>17</v>
      </c>
      <c r="T59" s="51">
        <f t="shared" si="28"/>
        <v>27</v>
      </c>
      <c r="U59" s="51">
        <f t="shared" si="28"/>
        <v>18</v>
      </c>
      <c r="V59" s="51">
        <f t="shared" si="28"/>
        <v>6</v>
      </c>
      <c r="W59" s="51">
        <f t="shared" si="28"/>
        <v>3</v>
      </c>
      <c r="X59" s="51"/>
      <c r="Y59" s="51"/>
      <c r="Z59" s="282">
        <f>SUM(Z56:Z58)</f>
        <v>210</v>
      </c>
      <c r="AA59" s="182"/>
    </row>
    <row r="60" spans="2:27" ht="15" customHeight="1" x14ac:dyDescent="0.2">
      <c r="B60" s="290" t="s">
        <v>242</v>
      </c>
      <c r="C60" s="51">
        <f>C59*C55</f>
        <v>220</v>
      </c>
      <c r="D60" s="51">
        <f t="shared" ref="D60:J60" si="29">D59*D55</f>
        <v>122.5</v>
      </c>
      <c r="E60" s="51">
        <f t="shared" si="29"/>
        <v>159</v>
      </c>
      <c r="F60" s="51">
        <f t="shared" si="29"/>
        <v>97.5</v>
      </c>
      <c r="G60" s="51">
        <f t="shared" si="29"/>
        <v>38</v>
      </c>
      <c r="H60" s="51">
        <f t="shared" si="29"/>
        <v>12</v>
      </c>
      <c r="I60" s="51">
        <f t="shared" si="29"/>
        <v>1</v>
      </c>
      <c r="J60" s="51">
        <f t="shared" si="29"/>
        <v>0</v>
      </c>
      <c r="K60" s="51"/>
      <c r="L60" s="51"/>
      <c r="M60" s="282">
        <f>SUM(C60:L60)</f>
        <v>650</v>
      </c>
      <c r="N60" s="367"/>
      <c r="O60" s="347" t="s">
        <v>242</v>
      </c>
      <c r="P60" s="275">
        <f>P59*P55</f>
        <v>368</v>
      </c>
      <c r="Q60" s="51">
        <f t="shared" ref="Q60:W60" si="30">Q59*Q55</f>
        <v>66.5</v>
      </c>
      <c r="R60" s="51">
        <f t="shared" si="30"/>
        <v>84</v>
      </c>
      <c r="S60" s="51">
        <f t="shared" si="30"/>
        <v>42.5</v>
      </c>
      <c r="T60" s="51">
        <f t="shared" si="30"/>
        <v>54</v>
      </c>
      <c r="U60" s="51">
        <f t="shared" si="30"/>
        <v>27</v>
      </c>
      <c r="V60" s="51">
        <f t="shared" si="30"/>
        <v>6</v>
      </c>
      <c r="W60" s="51">
        <f t="shared" si="30"/>
        <v>0</v>
      </c>
      <c r="X60" s="51"/>
      <c r="Y60" s="51"/>
      <c r="Z60" s="282">
        <f>SUM(P60:Y60)</f>
        <v>648</v>
      </c>
      <c r="AA60" s="182"/>
    </row>
    <row r="61" spans="2:27" ht="15" customHeight="1" x14ac:dyDescent="0.2">
      <c r="B61" s="290" t="s">
        <v>26</v>
      </c>
      <c r="C61" s="51">
        <f>M60/M59</f>
        <v>3.0952380952380953</v>
      </c>
      <c r="D61" s="51"/>
      <c r="E61" s="51"/>
      <c r="F61" s="51"/>
      <c r="G61" s="51"/>
      <c r="H61" s="51"/>
      <c r="I61" s="51"/>
      <c r="J61" s="51"/>
      <c r="K61" s="51"/>
      <c r="L61" s="51"/>
      <c r="M61" s="282"/>
      <c r="N61" s="367"/>
      <c r="O61" s="356" t="s">
        <v>26</v>
      </c>
      <c r="P61" s="368">
        <f>Z60/Z59</f>
        <v>3.0857142857142859</v>
      </c>
      <c r="Q61" s="51"/>
      <c r="R61" s="51"/>
      <c r="S61" s="51"/>
      <c r="T61" s="51"/>
      <c r="U61" s="51"/>
      <c r="V61" s="51"/>
      <c r="W61" s="51"/>
      <c r="X61" s="51"/>
      <c r="Y61" s="51"/>
      <c r="Z61" s="282"/>
      <c r="AA61" s="182"/>
    </row>
    <row r="62" spans="2:27" ht="15" customHeight="1" x14ac:dyDescent="0.2">
      <c r="B62" s="290" t="s">
        <v>28</v>
      </c>
      <c r="C62" s="51">
        <f>(C59*100)/M59</f>
        <v>26.19047619047619</v>
      </c>
      <c r="D62" s="51">
        <f>(D59*100)/M59</f>
        <v>16.666666666666668</v>
      </c>
      <c r="E62" s="51">
        <f>(E59*100)/M59</f>
        <v>25.238095238095237</v>
      </c>
      <c r="F62" s="51">
        <f>(F59*100)/M59</f>
        <v>18.571428571428573</v>
      </c>
      <c r="G62" s="51">
        <f>(G59*100)/M59</f>
        <v>9.0476190476190474</v>
      </c>
      <c r="H62" s="51">
        <f>(H59*100)/M59</f>
        <v>3.8095238095238093</v>
      </c>
      <c r="I62" s="51">
        <f>(I59*100)/M59</f>
        <v>0.47619047619047616</v>
      </c>
      <c r="J62" s="51">
        <f>(J59*100)/M59</f>
        <v>0</v>
      </c>
      <c r="K62" s="51"/>
      <c r="L62" s="51"/>
      <c r="M62" s="282">
        <f t="shared" ref="M62:M68" si="31">SUM(C62:L62)</f>
        <v>100.00000000000001</v>
      </c>
      <c r="N62" s="582"/>
      <c r="O62" s="347" t="s">
        <v>28</v>
      </c>
      <c r="P62" s="369">
        <f>(P59*100)/Z59</f>
        <v>43.80952380952381</v>
      </c>
      <c r="Q62" s="150">
        <f>(Q59*100)/Z59</f>
        <v>9.0476190476190474</v>
      </c>
      <c r="R62" s="150">
        <f>(R59*100)/Z59</f>
        <v>13.333333333333334</v>
      </c>
      <c r="S62" s="150">
        <f>(S59*100)/Z59</f>
        <v>8.0952380952380949</v>
      </c>
      <c r="T62" s="150">
        <f>(T59*100)/Z59</f>
        <v>12.857142857142858</v>
      </c>
      <c r="U62" s="150">
        <f>(U59*100)/Z59</f>
        <v>8.5714285714285712</v>
      </c>
      <c r="V62" s="150">
        <f>(V59*100)/Z59</f>
        <v>2.8571428571428572</v>
      </c>
      <c r="W62" s="150">
        <f>(W59*100)/Z59</f>
        <v>1.4285714285714286</v>
      </c>
      <c r="X62" s="51"/>
      <c r="Y62" s="51"/>
      <c r="Z62" s="282">
        <f t="shared" ref="Z62:Z68" si="32">SUM(P62:Y62)</f>
        <v>100</v>
      </c>
      <c r="AA62" s="182"/>
    </row>
    <row r="63" spans="2:27" ht="15" customHeight="1" x14ac:dyDescent="0.45">
      <c r="B63" s="644" t="s">
        <v>37</v>
      </c>
      <c r="C63" s="51">
        <v>9</v>
      </c>
      <c r="D63" s="51">
        <v>16</v>
      </c>
      <c r="E63" s="51">
        <v>17</v>
      </c>
      <c r="F63" s="51">
        <v>11</v>
      </c>
      <c r="G63" s="51">
        <v>3</v>
      </c>
      <c r="H63" s="51"/>
      <c r="I63" s="51"/>
      <c r="J63" s="51"/>
      <c r="K63" s="51"/>
      <c r="L63" s="51"/>
      <c r="M63" s="282">
        <f t="shared" si="31"/>
        <v>56</v>
      </c>
      <c r="N63" s="367"/>
      <c r="O63" s="347" t="s">
        <v>40</v>
      </c>
      <c r="P63" s="259">
        <v>20</v>
      </c>
      <c r="Q63" s="59">
        <v>8</v>
      </c>
      <c r="R63" s="59">
        <v>9</v>
      </c>
      <c r="S63" s="59">
        <v>8</v>
      </c>
      <c r="T63" s="59">
        <v>6</v>
      </c>
      <c r="U63" s="59">
        <v>2</v>
      </c>
      <c r="V63" s="59">
        <v>2</v>
      </c>
      <c r="W63" s="59">
        <v>1</v>
      </c>
      <c r="X63" s="51"/>
      <c r="Y63" s="51"/>
      <c r="Z63" s="282">
        <f t="shared" si="32"/>
        <v>56</v>
      </c>
      <c r="AA63" s="182"/>
    </row>
    <row r="64" spans="2:27" ht="15" customHeight="1" x14ac:dyDescent="0.45">
      <c r="B64" s="644" t="s">
        <v>39</v>
      </c>
      <c r="C64" s="51">
        <v>22</v>
      </c>
      <c r="D64" s="51">
        <v>9</v>
      </c>
      <c r="E64" s="51">
        <v>9</v>
      </c>
      <c r="F64" s="51">
        <v>8</v>
      </c>
      <c r="G64" s="51">
        <v>3</v>
      </c>
      <c r="H64" s="51">
        <v>5</v>
      </c>
      <c r="I64" s="51"/>
      <c r="J64" s="51"/>
      <c r="K64" s="51"/>
      <c r="L64" s="51"/>
      <c r="M64" s="282">
        <f t="shared" si="31"/>
        <v>56</v>
      </c>
      <c r="N64" s="367"/>
      <c r="O64" s="347" t="s">
        <v>42</v>
      </c>
      <c r="P64" s="259">
        <v>22</v>
      </c>
      <c r="Q64" s="59">
        <v>7</v>
      </c>
      <c r="R64" s="59">
        <v>12</v>
      </c>
      <c r="S64" s="59">
        <v>5</v>
      </c>
      <c r="T64" s="59">
        <v>4</v>
      </c>
      <c r="U64" s="59">
        <v>2</v>
      </c>
      <c r="V64" s="59">
        <v>3</v>
      </c>
      <c r="W64" s="59">
        <v>1</v>
      </c>
      <c r="X64" s="51"/>
      <c r="Y64" s="51"/>
      <c r="Z64" s="282">
        <f t="shared" si="32"/>
        <v>56</v>
      </c>
      <c r="AA64" s="182"/>
    </row>
    <row r="65" spans="2:27" ht="15" customHeight="1" x14ac:dyDescent="0.45">
      <c r="B65" s="644" t="s">
        <v>38</v>
      </c>
      <c r="C65" s="51">
        <v>10</v>
      </c>
      <c r="D65" s="51">
        <v>6</v>
      </c>
      <c r="E65" s="51">
        <v>8</v>
      </c>
      <c r="F65" s="51">
        <v>7</v>
      </c>
      <c r="G65" s="51">
        <v>8</v>
      </c>
      <c r="H65" s="51">
        <v>11</v>
      </c>
      <c r="I65" s="51">
        <v>5</v>
      </c>
      <c r="J65" s="51">
        <v>1</v>
      </c>
      <c r="K65" s="51"/>
      <c r="L65" s="51"/>
      <c r="M65" s="282">
        <f t="shared" si="31"/>
        <v>56</v>
      </c>
      <c r="N65" s="367"/>
      <c r="O65" s="347" t="s">
        <v>235</v>
      </c>
      <c r="P65" s="259">
        <v>15</v>
      </c>
      <c r="Q65" s="59">
        <v>9</v>
      </c>
      <c r="R65" s="59">
        <v>7</v>
      </c>
      <c r="S65" s="59">
        <v>5</v>
      </c>
      <c r="T65" s="59">
        <v>5</v>
      </c>
      <c r="U65" s="59">
        <v>10</v>
      </c>
      <c r="V65" s="59">
        <v>3</v>
      </c>
      <c r="W65" s="59">
        <v>2</v>
      </c>
      <c r="X65" s="51"/>
      <c r="Y65" s="51"/>
      <c r="Z65" s="282">
        <f t="shared" si="32"/>
        <v>56</v>
      </c>
      <c r="AA65" s="182"/>
    </row>
    <row r="66" spans="2:27" ht="15" customHeight="1" x14ac:dyDescent="0.45">
      <c r="B66" s="644" t="s">
        <v>235</v>
      </c>
      <c r="C66" s="51">
        <v>10</v>
      </c>
      <c r="D66" s="51">
        <v>5</v>
      </c>
      <c r="E66" s="51">
        <v>1</v>
      </c>
      <c r="F66" s="51">
        <v>6</v>
      </c>
      <c r="G66" s="51">
        <v>10</v>
      </c>
      <c r="H66" s="51">
        <v>11</v>
      </c>
      <c r="I66" s="51">
        <v>11</v>
      </c>
      <c r="J66" s="51">
        <v>2</v>
      </c>
      <c r="K66" s="53"/>
      <c r="L66" s="53"/>
      <c r="M66" s="282">
        <f t="shared" si="31"/>
        <v>56</v>
      </c>
      <c r="N66" s="367"/>
      <c r="O66" s="347" t="s">
        <v>44</v>
      </c>
      <c r="P66" s="259">
        <v>20</v>
      </c>
      <c r="Q66" s="59">
        <v>12</v>
      </c>
      <c r="R66" s="59">
        <v>4</v>
      </c>
      <c r="S66" s="59">
        <v>2</v>
      </c>
      <c r="T66" s="59">
        <v>11</v>
      </c>
      <c r="U66" s="59">
        <v>4</v>
      </c>
      <c r="V66" s="59"/>
      <c r="W66" s="59">
        <v>3</v>
      </c>
      <c r="X66" s="53"/>
      <c r="Y66" s="53"/>
      <c r="Z66" s="282">
        <f t="shared" si="32"/>
        <v>56</v>
      </c>
      <c r="AA66" s="182"/>
    </row>
    <row r="67" spans="2:27" ht="15" customHeight="1" x14ac:dyDescent="0.2">
      <c r="B67" s="290" t="s">
        <v>5</v>
      </c>
      <c r="C67" s="51">
        <f t="shared" ref="C67:J67" si="33">SUM(C63:C66)</f>
        <v>51</v>
      </c>
      <c r="D67" s="51">
        <f t="shared" si="33"/>
        <v>36</v>
      </c>
      <c r="E67" s="51">
        <f t="shared" si="33"/>
        <v>35</v>
      </c>
      <c r="F67" s="51">
        <f t="shared" si="33"/>
        <v>32</v>
      </c>
      <c r="G67" s="51">
        <f t="shared" si="33"/>
        <v>24</v>
      </c>
      <c r="H67" s="51">
        <f t="shared" si="33"/>
        <v>27</v>
      </c>
      <c r="I67" s="51">
        <f t="shared" si="33"/>
        <v>16</v>
      </c>
      <c r="J67" s="51">
        <f t="shared" si="33"/>
        <v>3</v>
      </c>
      <c r="K67" s="51"/>
      <c r="L67" s="51"/>
      <c r="M67" s="282">
        <f t="shared" si="31"/>
        <v>224</v>
      </c>
      <c r="N67" s="367"/>
      <c r="O67" s="347" t="s">
        <v>5</v>
      </c>
      <c r="P67" s="275">
        <f t="shared" ref="P67:W67" si="34">SUM(P63:P66)</f>
        <v>77</v>
      </c>
      <c r="Q67" s="51">
        <f t="shared" si="34"/>
        <v>36</v>
      </c>
      <c r="R67" s="51">
        <f t="shared" si="34"/>
        <v>32</v>
      </c>
      <c r="S67" s="51">
        <f t="shared" si="34"/>
        <v>20</v>
      </c>
      <c r="T67" s="51">
        <f t="shared" si="34"/>
        <v>26</v>
      </c>
      <c r="U67" s="51">
        <f t="shared" si="34"/>
        <v>18</v>
      </c>
      <c r="V67" s="51">
        <f t="shared" si="34"/>
        <v>8</v>
      </c>
      <c r="W67" s="51">
        <f t="shared" si="34"/>
        <v>7</v>
      </c>
      <c r="X67" s="51"/>
      <c r="Y67" s="51"/>
      <c r="Z67" s="282">
        <f>SUM(P67:Y67)</f>
        <v>224</v>
      </c>
      <c r="AA67" s="182"/>
    </row>
    <row r="68" spans="2:27" ht="15" customHeight="1" x14ac:dyDescent="0.2">
      <c r="B68" s="290" t="s">
        <v>242</v>
      </c>
      <c r="C68" s="51">
        <f>C67*C55</f>
        <v>204</v>
      </c>
      <c r="D68" s="51">
        <f t="shared" ref="D68:J68" si="35">D67*D55</f>
        <v>126</v>
      </c>
      <c r="E68" s="51">
        <f t="shared" si="35"/>
        <v>105</v>
      </c>
      <c r="F68" s="51">
        <f t="shared" si="35"/>
        <v>80</v>
      </c>
      <c r="G68" s="51">
        <f t="shared" si="35"/>
        <v>48</v>
      </c>
      <c r="H68" s="51">
        <f t="shared" si="35"/>
        <v>40.5</v>
      </c>
      <c r="I68" s="51">
        <f t="shared" si="35"/>
        <v>16</v>
      </c>
      <c r="J68" s="51">
        <f t="shared" si="35"/>
        <v>0</v>
      </c>
      <c r="K68" s="51"/>
      <c r="L68" s="51"/>
      <c r="M68" s="282">
        <f t="shared" si="31"/>
        <v>619.5</v>
      </c>
      <c r="N68" s="367"/>
      <c r="O68" s="347" t="s">
        <v>242</v>
      </c>
      <c r="P68" s="275">
        <f>P67*P55</f>
        <v>308</v>
      </c>
      <c r="Q68" s="51">
        <f t="shared" ref="Q68:W68" si="36">Q67*Q55</f>
        <v>126</v>
      </c>
      <c r="R68" s="51">
        <f t="shared" si="36"/>
        <v>96</v>
      </c>
      <c r="S68" s="51">
        <f t="shared" si="36"/>
        <v>50</v>
      </c>
      <c r="T68" s="51">
        <f t="shared" si="36"/>
        <v>52</v>
      </c>
      <c r="U68" s="51">
        <f t="shared" si="36"/>
        <v>27</v>
      </c>
      <c r="V68" s="51">
        <f t="shared" si="36"/>
        <v>8</v>
      </c>
      <c r="W68" s="51">
        <f t="shared" si="36"/>
        <v>0</v>
      </c>
      <c r="X68" s="51"/>
      <c r="Y68" s="51"/>
      <c r="Z68" s="282">
        <f t="shared" si="32"/>
        <v>667</v>
      </c>
      <c r="AA68" s="182"/>
    </row>
    <row r="69" spans="2:27" ht="15" customHeight="1" x14ac:dyDescent="0.2">
      <c r="B69" s="290" t="s">
        <v>26</v>
      </c>
      <c r="C69" s="53">
        <f>M68/M67</f>
        <v>2.765625</v>
      </c>
      <c r="D69" s="53"/>
      <c r="E69" s="53"/>
      <c r="F69" s="53"/>
      <c r="G69" s="53"/>
      <c r="H69" s="53"/>
      <c r="I69" s="53"/>
      <c r="J69" s="51"/>
      <c r="K69" s="51"/>
      <c r="L69" s="51"/>
      <c r="M69" s="282"/>
      <c r="N69" s="367"/>
      <c r="O69" s="356" t="s">
        <v>26</v>
      </c>
      <c r="P69" s="271">
        <f>Z68/Z67</f>
        <v>2.9776785714285716</v>
      </c>
      <c r="Q69" s="53"/>
      <c r="R69" s="53"/>
      <c r="S69" s="53"/>
      <c r="T69" s="53"/>
      <c r="U69" s="53"/>
      <c r="V69" s="53"/>
      <c r="W69" s="51"/>
      <c r="X69" s="51"/>
      <c r="Y69" s="51"/>
      <c r="Z69" s="282"/>
      <c r="AA69" s="182"/>
    </row>
    <row r="70" spans="2:27" ht="15" customHeight="1" x14ac:dyDescent="0.2">
      <c r="B70" s="290" t="s">
        <v>28</v>
      </c>
      <c r="C70" s="53">
        <f>(C67*100)/M67</f>
        <v>22.767857142857142</v>
      </c>
      <c r="D70" s="53">
        <f>(D67*100)/M67</f>
        <v>16.071428571428573</v>
      </c>
      <c r="E70" s="53">
        <f>(E67*100)/M67</f>
        <v>15.625</v>
      </c>
      <c r="F70" s="53">
        <f>(F67*100)/M67</f>
        <v>14.285714285714286</v>
      </c>
      <c r="G70" s="53">
        <f>(G67*100)/M67</f>
        <v>10.714285714285714</v>
      </c>
      <c r="H70" s="53">
        <f>(H67*100)/M67</f>
        <v>12.053571428571429</v>
      </c>
      <c r="I70" s="53">
        <f>(I67*100)/M67</f>
        <v>7.1428571428571432</v>
      </c>
      <c r="J70" s="53">
        <f>(J67*100)/M67</f>
        <v>1.3392857142857142</v>
      </c>
      <c r="K70" s="51"/>
      <c r="L70" s="51"/>
      <c r="M70" s="282">
        <f t="shared" ref="M70:M75" si="37">SUM(C70:L70)</f>
        <v>99.999999999999986</v>
      </c>
      <c r="N70" s="582"/>
      <c r="O70" s="347" t="s">
        <v>28</v>
      </c>
      <c r="P70" s="257">
        <f>(P67*100)/Z67</f>
        <v>34.375</v>
      </c>
      <c r="Q70" s="80">
        <f>(Q67*100)/Z67</f>
        <v>16.071428571428573</v>
      </c>
      <c r="R70" s="80">
        <f>(R67*100)/Z67</f>
        <v>14.285714285714286</v>
      </c>
      <c r="S70" s="80">
        <f>(S67*100)/Z67</f>
        <v>8.9285714285714288</v>
      </c>
      <c r="T70" s="80">
        <f>(T67*100)/Z67</f>
        <v>11.607142857142858</v>
      </c>
      <c r="U70" s="80">
        <f>(U67*100)/Z67</f>
        <v>8.0357142857142865</v>
      </c>
      <c r="V70" s="80">
        <f>(V67*100)/Z67</f>
        <v>3.5714285714285716</v>
      </c>
      <c r="W70" s="80">
        <f>(W67*100)/Z67</f>
        <v>3.125</v>
      </c>
      <c r="X70" s="51"/>
      <c r="Y70" s="51"/>
      <c r="Z70" s="282">
        <f>SUM(P70:Y70)</f>
        <v>100.00000000000001</v>
      </c>
      <c r="AA70" s="182"/>
    </row>
    <row r="71" spans="2:27" ht="15" customHeight="1" x14ac:dyDescent="0.45">
      <c r="B71" s="644" t="s">
        <v>41</v>
      </c>
      <c r="C71" s="51">
        <v>7</v>
      </c>
      <c r="D71" s="51">
        <v>14</v>
      </c>
      <c r="E71" s="51">
        <v>20</v>
      </c>
      <c r="F71" s="51">
        <v>9</v>
      </c>
      <c r="G71" s="51">
        <v>14</v>
      </c>
      <c r="H71" s="51">
        <v>8</v>
      </c>
      <c r="I71" s="51">
        <v>2</v>
      </c>
      <c r="J71" s="51">
        <v>2</v>
      </c>
      <c r="K71" s="53"/>
      <c r="L71" s="51"/>
      <c r="M71" s="282">
        <f t="shared" si="37"/>
        <v>76</v>
      </c>
      <c r="N71" s="367"/>
      <c r="O71" s="347" t="s">
        <v>45</v>
      </c>
      <c r="P71" s="259">
        <v>15</v>
      </c>
      <c r="Q71" s="59">
        <v>13</v>
      </c>
      <c r="R71" s="59">
        <v>20</v>
      </c>
      <c r="S71" s="59">
        <v>10</v>
      </c>
      <c r="T71" s="59">
        <v>8</v>
      </c>
      <c r="U71" s="59">
        <v>5</v>
      </c>
      <c r="V71" s="59"/>
      <c r="W71" s="59"/>
      <c r="X71" s="53"/>
      <c r="Y71" s="51"/>
      <c r="Z71" s="282">
        <f>SUM(P71:Y71)</f>
        <v>71</v>
      </c>
      <c r="AA71" s="182"/>
    </row>
    <row r="72" spans="2:27" ht="15" customHeight="1" x14ac:dyDescent="0.45">
      <c r="B72" s="644" t="s">
        <v>43</v>
      </c>
      <c r="C72" s="51"/>
      <c r="D72" s="51">
        <v>2</v>
      </c>
      <c r="E72" s="51">
        <v>11</v>
      </c>
      <c r="F72" s="51">
        <v>17</v>
      </c>
      <c r="G72" s="51">
        <v>17</v>
      </c>
      <c r="H72" s="51">
        <v>12</v>
      </c>
      <c r="I72" s="51">
        <v>11</v>
      </c>
      <c r="J72" s="51">
        <v>6</v>
      </c>
      <c r="K72" s="53"/>
      <c r="L72" s="53"/>
      <c r="M72" s="282">
        <f t="shared" si="37"/>
        <v>76</v>
      </c>
      <c r="N72" s="367"/>
      <c r="O72" s="347" t="s">
        <v>47</v>
      </c>
      <c r="P72" s="259">
        <v>6</v>
      </c>
      <c r="Q72" s="59">
        <v>4</v>
      </c>
      <c r="R72" s="59">
        <v>4</v>
      </c>
      <c r="S72" s="59">
        <v>8</v>
      </c>
      <c r="T72" s="59">
        <v>15</v>
      </c>
      <c r="U72" s="59">
        <v>10</v>
      </c>
      <c r="V72" s="59">
        <v>18</v>
      </c>
      <c r="W72" s="59">
        <v>8</v>
      </c>
      <c r="X72" s="53"/>
      <c r="Y72" s="53"/>
      <c r="Z72" s="282">
        <f>SUM(P72:Y72)</f>
        <v>73</v>
      </c>
      <c r="AA72" s="182"/>
    </row>
    <row r="73" spans="2:27" ht="15" customHeight="1" x14ac:dyDescent="0.45">
      <c r="B73" s="644" t="s">
        <v>249</v>
      </c>
      <c r="C73" s="51">
        <v>7</v>
      </c>
      <c r="D73" s="51">
        <v>6</v>
      </c>
      <c r="E73" s="51">
        <v>9</v>
      </c>
      <c r="F73" s="51">
        <v>10</v>
      </c>
      <c r="G73" s="51">
        <v>13</v>
      </c>
      <c r="H73" s="51">
        <v>10</v>
      </c>
      <c r="I73" s="51">
        <v>15</v>
      </c>
      <c r="J73" s="51">
        <v>6</v>
      </c>
      <c r="K73" s="51"/>
      <c r="L73" s="51"/>
      <c r="M73" s="282">
        <f t="shared" si="37"/>
        <v>76</v>
      </c>
      <c r="N73" s="367"/>
      <c r="O73" s="347" t="s">
        <v>249</v>
      </c>
      <c r="P73" s="259">
        <v>23</v>
      </c>
      <c r="Q73" s="59">
        <v>13</v>
      </c>
      <c r="R73" s="59">
        <v>8</v>
      </c>
      <c r="S73" s="59">
        <v>7</v>
      </c>
      <c r="T73" s="59">
        <v>7</v>
      </c>
      <c r="U73" s="59">
        <v>6</v>
      </c>
      <c r="V73" s="59"/>
      <c r="W73" s="59">
        <v>9</v>
      </c>
      <c r="X73" s="51"/>
      <c r="Y73" s="51"/>
      <c r="Z73" s="282">
        <f>SUM(P73:Y73)</f>
        <v>73</v>
      </c>
      <c r="AA73" s="182"/>
    </row>
    <row r="74" spans="2:27" ht="15" customHeight="1" x14ac:dyDescent="0.2">
      <c r="B74" s="290" t="s">
        <v>5</v>
      </c>
      <c r="C74" s="53">
        <f t="shared" ref="C74:J74" si="38">SUM(C71:C73)</f>
        <v>14</v>
      </c>
      <c r="D74" s="53">
        <f t="shared" si="38"/>
        <v>22</v>
      </c>
      <c r="E74" s="53">
        <f t="shared" si="38"/>
        <v>40</v>
      </c>
      <c r="F74" s="53">
        <f t="shared" si="38"/>
        <v>36</v>
      </c>
      <c r="G74" s="53">
        <f t="shared" si="38"/>
        <v>44</v>
      </c>
      <c r="H74" s="53">
        <f t="shared" si="38"/>
        <v>30</v>
      </c>
      <c r="I74" s="53">
        <f t="shared" si="38"/>
        <v>28</v>
      </c>
      <c r="J74" s="53">
        <f t="shared" si="38"/>
        <v>14</v>
      </c>
      <c r="K74" s="53"/>
      <c r="L74" s="53"/>
      <c r="M74" s="282">
        <f t="shared" si="37"/>
        <v>228</v>
      </c>
      <c r="N74" s="367"/>
      <c r="O74" s="347" t="s">
        <v>5</v>
      </c>
      <c r="P74" s="256">
        <f t="shared" ref="P74:W74" si="39">SUM(P71:P73)</f>
        <v>44</v>
      </c>
      <c r="Q74" s="53">
        <f t="shared" si="39"/>
        <v>30</v>
      </c>
      <c r="R74" s="53">
        <f t="shared" si="39"/>
        <v>32</v>
      </c>
      <c r="S74" s="53">
        <f t="shared" si="39"/>
        <v>25</v>
      </c>
      <c r="T74" s="53">
        <f t="shared" si="39"/>
        <v>30</v>
      </c>
      <c r="U74" s="53">
        <f t="shared" si="39"/>
        <v>21</v>
      </c>
      <c r="V74" s="53">
        <f t="shared" si="39"/>
        <v>18</v>
      </c>
      <c r="W74" s="53">
        <f t="shared" si="39"/>
        <v>17</v>
      </c>
      <c r="X74" s="53"/>
      <c r="Y74" s="53"/>
      <c r="Z74" s="282">
        <f>SUM(Z71:Z73)</f>
        <v>217</v>
      </c>
      <c r="AA74" s="182"/>
    </row>
    <row r="75" spans="2:27" ht="15" customHeight="1" x14ac:dyDescent="0.2">
      <c r="B75" s="290" t="s">
        <v>242</v>
      </c>
      <c r="C75" s="53">
        <f>C74*C55</f>
        <v>56</v>
      </c>
      <c r="D75" s="53">
        <f t="shared" ref="D75:J75" si="40">D74*D55</f>
        <v>77</v>
      </c>
      <c r="E75" s="53">
        <f t="shared" si="40"/>
        <v>120</v>
      </c>
      <c r="F75" s="53">
        <f t="shared" si="40"/>
        <v>90</v>
      </c>
      <c r="G75" s="53">
        <f t="shared" si="40"/>
        <v>88</v>
      </c>
      <c r="H75" s="53">
        <f t="shared" si="40"/>
        <v>45</v>
      </c>
      <c r="I75" s="53">
        <f t="shared" si="40"/>
        <v>28</v>
      </c>
      <c r="J75" s="53">
        <f t="shared" si="40"/>
        <v>0</v>
      </c>
      <c r="K75" s="53"/>
      <c r="L75" s="53"/>
      <c r="M75" s="282">
        <f t="shared" si="37"/>
        <v>504</v>
      </c>
      <c r="N75" s="367"/>
      <c r="O75" s="347" t="s">
        <v>242</v>
      </c>
      <c r="P75" s="256">
        <f>P74*P55</f>
        <v>176</v>
      </c>
      <c r="Q75" s="53">
        <f t="shared" ref="Q75:W75" si="41">Q74*Q55</f>
        <v>105</v>
      </c>
      <c r="R75" s="53">
        <f t="shared" si="41"/>
        <v>96</v>
      </c>
      <c r="S75" s="53">
        <f t="shared" si="41"/>
        <v>62.5</v>
      </c>
      <c r="T75" s="53">
        <f t="shared" si="41"/>
        <v>60</v>
      </c>
      <c r="U75" s="53">
        <f t="shared" si="41"/>
        <v>31.5</v>
      </c>
      <c r="V75" s="53">
        <f t="shared" si="41"/>
        <v>18</v>
      </c>
      <c r="W75" s="53">
        <f t="shared" si="41"/>
        <v>0</v>
      </c>
      <c r="X75" s="53"/>
      <c r="Y75" s="53"/>
      <c r="Z75" s="282">
        <f>SUM(P75:Y75)</f>
        <v>549</v>
      </c>
      <c r="AA75" s="182"/>
    </row>
    <row r="76" spans="2:27" ht="15" customHeight="1" x14ac:dyDescent="0.2">
      <c r="B76" s="290" t="s">
        <v>26</v>
      </c>
      <c r="C76" s="53">
        <f>M75/M74</f>
        <v>2.2105263157894739</v>
      </c>
      <c r="D76" s="53"/>
      <c r="E76" s="53"/>
      <c r="F76" s="53"/>
      <c r="G76" s="53"/>
      <c r="H76" s="53"/>
      <c r="I76" s="53"/>
      <c r="J76" s="53"/>
      <c r="K76" s="53"/>
      <c r="L76" s="53"/>
      <c r="M76" s="282"/>
      <c r="N76" s="367"/>
      <c r="O76" s="356" t="s">
        <v>26</v>
      </c>
      <c r="P76" s="271">
        <f>Z75/Z74</f>
        <v>2.5299539170506913</v>
      </c>
      <c r="Q76" s="53"/>
      <c r="R76" s="53"/>
      <c r="S76" s="53"/>
      <c r="T76" s="53"/>
      <c r="U76" s="53"/>
      <c r="V76" s="53"/>
      <c r="W76" s="53"/>
      <c r="X76" s="53"/>
      <c r="Y76" s="53"/>
      <c r="Z76" s="282"/>
      <c r="AA76" s="182"/>
    </row>
    <row r="77" spans="2:27" ht="15" customHeight="1" x14ac:dyDescent="0.2">
      <c r="B77" s="290" t="s">
        <v>28</v>
      </c>
      <c r="C77" s="74">
        <f>(C74*100)/M74</f>
        <v>6.1403508771929829</v>
      </c>
      <c r="D77" s="74">
        <f>(D74*100)/M74</f>
        <v>9.6491228070175445</v>
      </c>
      <c r="E77" s="74">
        <f>(E74*100)/M74</f>
        <v>17.543859649122808</v>
      </c>
      <c r="F77" s="74">
        <f>(F74*100)/M74</f>
        <v>15.789473684210526</v>
      </c>
      <c r="G77" s="74">
        <f>(G74*100)/M74</f>
        <v>19.298245614035089</v>
      </c>
      <c r="H77" s="74">
        <f>(H74*100)/M74</f>
        <v>13.157894736842104</v>
      </c>
      <c r="I77" s="74">
        <f>(I74*100)/M74</f>
        <v>12.280701754385966</v>
      </c>
      <c r="J77" s="74">
        <f>(J74*100)/M74</f>
        <v>6.1403508771929829</v>
      </c>
      <c r="K77" s="74"/>
      <c r="L77" s="75"/>
      <c r="M77" s="645">
        <f t="shared" ref="M77:M82" si="42">SUM(C77:L77)</f>
        <v>100.00000000000003</v>
      </c>
      <c r="N77" s="582"/>
      <c r="O77" s="347" t="s">
        <v>28</v>
      </c>
      <c r="P77" s="370">
        <f>(P74*100)/Z74</f>
        <v>20.276497695852534</v>
      </c>
      <c r="Q77" s="230">
        <f>(Q74*100)/Z74</f>
        <v>13.824884792626728</v>
      </c>
      <c r="R77" s="230">
        <f>(R74*100)/Z74</f>
        <v>14.746543778801843</v>
      </c>
      <c r="S77" s="230">
        <f>(S74*100)/Z74</f>
        <v>11.52073732718894</v>
      </c>
      <c r="T77" s="230">
        <f>(T74*100)/Z74</f>
        <v>13.824884792626728</v>
      </c>
      <c r="U77" s="230">
        <f>(U74*100)/Z74</f>
        <v>9.67741935483871</v>
      </c>
      <c r="V77" s="230">
        <f>(V74*100)/Z74</f>
        <v>8.2949308755760374</v>
      </c>
      <c r="W77" s="230">
        <f>(W74*100)/Z74</f>
        <v>7.8341013824884795</v>
      </c>
      <c r="X77" s="66"/>
      <c r="Y77" s="199"/>
      <c r="Z77" s="312">
        <f t="shared" ref="Z77:Z82" si="43">SUM(P77:Y77)</f>
        <v>100</v>
      </c>
      <c r="AA77" s="182"/>
    </row>
    <row r="78" spans="2:27" ht="15" customHeight="1" x14ac:dyDescent="0.45">
      <c r="B78" s="644" t="s">
        <v>46</v>
      </c>
      <c r="C78" s="51">
        <v>9</v>
      </c>
      <c r="D78" s="51">
        <v>16</v>
      </c>
      <c r="E78" s="51">
        <v>15</v>
      </c>
      <c r="F78" s="51">
        <v>2</v>
      </c>
      <c r="G78" s="51">
        <v>5</v>
      </c>
      <c r="H78" s="51">
        <v>2</v>
      </c>
      <c r="I78" s="51">
        <v>7</v>
      </c>
      <c r="J78" s="51">
        <v>3</v>
      </c>
      <c r="K78" s="51"/>
      <c r="L78" s="75"/>
      <c r="M78" s="645">
        <f t="shared" si="42"/>
        <v>59</v>
      </c>
      <c r="N78" s="367"/>
      <c r="O78" s="347" t="s">
        <v>51</v>
      </c>
      <c r="P78" s="259">
        <v>27</v>
      </c>
      <c r="Q78" s="59">
        <v>14</v>
      </c>
      <c r="R78" s="59">
        <v>6</v>
      </c>
      <c r="S78" s="59">
        <v>0</v>
      </c>
      <c r="T78" s="59">
        <v>2</v>
      </c>
      <c r="U78" s="59">
        <v>0</v>
      </c>
      <c r="V78" s="59">
        <v>0</v>
      </c>
      <c r="W78" s="59">
        <v>6</v>
      </c>
      <c r="X78" s="51"/>
      <c r="Y78" s="199"/>
      <c r="Z78" s="312">
        <f t="shared" si="43"/>
        <v>55</v>
      </c>
      <c r="AA78" s="182"/>
    </row>
    <row r="79" spans="2:27" ht="15" customHeight="1" x14ac:dyDescent="0.45">
      <c r="B79" s="644" t="s">
        <v>48</v>
      </c>
      <c r="C79" s="51">
        <v>9</v>
      </c>
      <c r="D79" s="51">
        <v>5</v>
      </c>
      <c r="E79" s="51">
        <v>15</v>
      </c>
      <c r="F79" s="51">
        <v>7</v>
      </c>
      <c r="G79" s="51">
        <v>13</v>
      </c>
      <c r="H79" s="51">
        <v>2</v>
      </c>
      <c r="I79" s="51">
        <v>7</v>
      </c>
      <c r="J79" s="51">
        <v>1</v>
      </c>
      <c r="K79" s="51"/>
      <c r="L79" s="75"/>
      <c r="M79" s="645">
        <f t="shared" si="42"/>
        <v>59</v>
      </c>
      <c r="N79" s="367"/>
      <c r="O79" s="347" t="s">
        <v>53</v>
      </c>
      <c r="P79" s="259">
        <v>31</v>
      </c>
      <c r="Q79" s="59">
        <v>5</v>
      </c>
      <c r="R79" s="59">
        <v>6</v>
      </c>
      <c r="S79" s="59">
        <v>6</v>
      </c>
      <c r="T79" s="59">
        <v>1</v>
      </c>
      <c r="U79" s="59">
        <v>2</v>
      </c>
      <c r="V79" s="59">
        <v>2</v>
      </c>
      <c r="W79" s="59">
        <v>2</v>
      </c>
      <c r="X79" s="51"/>
      <c r="Y79" s="199"/>
      <c r="Z79" s="312">
        <f t="shared" si="43"/>
        <v>55</v>
      </c>
      <c r="AA79" s="182"/>
    </row>
    <row r="80" spans="2:27" ht="15" customHeight="1" x14ac:dyDescent="0.45">
      <c r="B80" s="294" t="s">
        <v>234</v>
      </c>
      <c r="C80" s="51">
        <v>4</v>
      </c>
      <c r="D80" s="51">
        <v>5</v>
      </c>
      <c r="E80" s="51">
        <v>17</v>
      </c>
      <c r="F80" s="51">
        <v>11</v>
      </c>
      <c r="G80" s="51">
        <v>11</v>
      </c>
      <c r="H80" s="51">
        <v>2</v>
      </c>
      <c r="I80" s="51">
        <v>8</v>
      </c>
      <c r="J80" s="51">
        <v>1</v>
      </c>
      <c r="K80" s="51"/>
      <c r="L80" s="75"/>
      <c r="M80" s="645">
        <f t="shared" si="42"/>
        <v>59</v>
      </c>
      <c r="N80" s="367"/>
      <c r="O80" s="347" t="s">
        <v>262</v>
      </c>
      <c r="P80" s="259">
        <v>18</v>
      </c>
      <c r="Q80" s="59">
        <v>18</v>
      </c>
      <c r="R80" s="59">
        <v>8</v>
      </c>
      <c r="S80" s="59">
        <v>4</v>
      </c>
      <c r="T80" s="59">
        <v>3</v>
      </c>
      <c r="U80" s="59"/>
      <c r="V80" s="59"/>
      <c r="W80" s="59">
        <v>4</v>
      </c>
      <c r="X80" s="51"/>
      <c r="Y80" s="199"/>
      <c r="Z80" s="312">
        <f t="shared" si="43"/>
        <v>55</v>
      </c>
      <c r="AA80" s="182"/>
    </row>
    <row r="81" spans="2:27" ht="15" customHeight="1" x14ac:dyDescent="0.2">
      <c r="B81" s="290" t="s">
        <v>5</v>
      </c>
      <c r="C81" s="74">
        <f t="shared" ref="C81:J81" si="44">SUM(C78:C80)</f>
        <v>22</v>
      </c>
      <c r="D81" s="74">
        <f t="shared" si="44"/>
        <v>26</v>
      </c>
      <c r="E81" s="74">
        <f t="shared" si="44"/>
        <v>47</v>
      </c>
      <c r="F81" s="74">
        <f t="shared" si="44"/>
        <v>20</v>
      </c>
      <c r="G81" s="74">
        <f t="shared" si="44"/>
        <v>29</v>
      </c>
      <c r="H81" s="74">
        <f t="shared" si="44"/>
        <v>6</v>
      </c>
      <c r="I81" s="74">
        <f t="shared" si="44"/>
        <v>22</v>
      </c>
      <c r="J81" s="74">
        <f t="shared" si="44"/>
        <v>5</v>
      </c>
      <c r="K81" s="74"/>
      <c r="L81" s="74"/>
      <c r="M81" s="645">
        <f t="shared" si="42"/>
        <v>177</v>
      </c>
      <c r="N81" s="367"/>
      <c r="O81" s="347" t="s">
        <v>5</v>
      </c>
      <c r="P81" s="370">
        <f t="shared" ref="P81:W81" si="45">SUM(P78:P80)</f>
        <v>76</v>
      </c>
      <c r="Q81" s="66">
        <f t="shared" si="45"/>
        <v>37</v>
      </c>
      <c r="R81" s="66">
        <f t="shared" si="45"/>
        <v>20</v>
      </c>
      <c r="S81" s="66">
        <f t="shared" si="45"/>
        <v>10</v>
      </c>
      <c r="T81" s="66">
        <f t="shared" si="45"/>
        <v>6</v>
      </c>
      <c r="U81" s="66">
        <f t="shared" si="45"/>
        <v>2</v>
      </c>
      <c r="V81" s="66">
        <f t="shared" si="45"/>
        <v>2</v>
      </c>
      <c r="W81" s="66">
        <f t="shared" si="45"/>
        <v>12</v>
      </c>
      <c r="X81" s="66"/>
      <c r="Y81" s="66"/>
      <c r="Z81" s="312">
        <f t="shared" si="43"/>
        <v>165</v>
      </c>
      <c r="AA81" s="182"/>
    </row>
    <row r="82" spans="2:27" ht="15" customHeight="1" x14ac:dyDescent="0.2">
      <c r="B82" s="290" t="s">
        <v>242</v>
      </c>
      <c r="C82" s="74">
        <f>C81*C55</f>
        <v>88</v>
      </c>
      <c r="D82" s="74">
        <f t="shared" ref="D82:J82" si="46">D81*D55</f>
        <v>91</v>
      </c>
      <c r="E82" s="74">
        <f t="shared" si="46"/>
        <v>141</v>
      </c>
      <c r="F82" s="74">
        <f t="shared" si="46"/>
        <v>50</v>
      </c>
      <c r="G82" s="74">
        <f t="shared" si="46"/>
        <v>58</v>
      </c>
      <c r="H82" s="74">
        <f t="shared" si="46"/>
        <v>9</v>
      </c>
      <c r="I82" s="74">
        <f t="shared" si="46"/>
        <v>22</v>
      </c>
      <c r="J82" s="74">
        <f t="shared" si="46"/>
        <v>0</v>
      </c>
      <c r="K82" s="74"/>
      <c r="L82" s="74"/>
      <c r="M82" s="645">
        <f t="shared" si="42"/>
        <v>459</v>
      </c>
      <c r="N82" s="367"/>
      <c r="O82" s="347" t="s">
        <v>242</v>
      </c>
      <c r="P82" s="370">
        <f>P81*P55</f>
        <v>304</v>
      </c>
      <c r="Q82" s="66">
        <f t="shared" ref="Q82:W82" si="47">Q81*Q55</f>
        <v>129.5</v>
      </c>
      <c r="R82" s="66">
        <f t="shared" si="47"/>
        <v>60</v>
      </c>
      <c r="S82" s="66">
        <f t="shared" si="47"/>
        <v>25</v>
      </c>
      <c r="T82" s="66">
        <f t="shared" si="47"/>
        <v>12</v>
      </c>
      <c r="U82" s="66">
        <f t="shared" si="47"/>
        <v>3</v>
      </c>
      <c r="V82" s="66">
        <f t="shared" si="47"/>
        <v>2</v>
      </c>
      <c r="W82" s="66">
        <f t="shared" si="47"/>
        <v>0</v>
      </c>
      <c r="X82" s="66"/>
      <c r="Y82" s="66"/>
      <c r="Z82" s="312">
        <f t="shared" si="43"/>
        <v>535.5</v>
      </c>
      <c r="AA82" s="182"/>
    </row>
    <row r="83" spans="2:27" ht="15" customHeight="1" x14ac:dyDescent="0.2">
      <c r="B83" s="290" t="s">
        <v>26</v>
      </c>
      <c r="C83" s="74">
        <f>M82/M81</f>
        <v>2.593220338983051</v>
      </c>
      <c r="D83" s="74"/>
      <c r="E83" s="74"/>
      <c r="F83" s="74"/>
      <c r="G83" s="74"/>
      <c r="H83" s="74"/>
      <c r="I83" s="74"/>
      <c r="J83" s="74"/>
      <c r="K83" s="74"/>
      <c r="L83" s="74"/>
      <c r="M83" s="645"/>
      <c r="N83" s="367"/>
      <c r="O83" s="356" t="s">
        <v>26</v>
      </c>
      <c r="P83" s="371">
        <f>Z82/Z81</f>
        <v>3.2454545454545456</v>
      </c>
      <c r="Q83" s="66"/>
      <c r="R83" s="66"/>
      <c r="S83" s="66"/>
      <c r="T83" s="66"/>
      <c r="U83" s="66"/>
      <c r="V83" s="66"/>
      <c r="W83" s="66"/>
      <c r="X83" s="66"/>
      <c r="Y83" s="66"/>
      <c r="Z83" s="312"/>
      <c r="AA83" s="182"/>
    </row>
    <row r="84" spans="2:27" ht="15" customHeight="1" x14ac:dyDescent="0.2">
      <c r="B84" s="290" t="s">
        <v>28</v>
      </c>
      <c r="C84" s="74">
        <f>(C81*100)/M81</f>
        <v>12.429378531073446</v>
      </c>
      <c r="D84" s="74">
        <f>(D81*100)/M81</f>
        <v>14.689265536723164</v>
      </c>
      <c r="E84" s="74">
        <f>(E81*100)/M81</f>
        <v>26.55367231638418</v>
      </c>
      <c r="F84" s="74">
        <f>(F81*100)/M81</f>
        <v>11.299435028248588</v>
      </c>
      <c r="G84" s="74">
        <f>(G81*100)/M81</f>
        <v>16.384180790960453</v>
      </c>
      <c r="H84" s="74">
        <f>(H81*100)/M81</f>
        <v>3.3898305084745761</v>
      </c>
      <c r="I84" s="74">
        <f>(I81*100)/M81</f>
        <v>12.429378531073446</v>
      </c>
      <c r="J84" s="74">
        <f>(J81*100)/M81</f>
        <v>2.8248587570621471</v>
      </c>
      <c r="K84" s="74"/>
      <c r="L84" s="74"/>
      <c r="M84" s="645">
        <f t="shared" ref="M84:M90" si="48">SUM(C84:L84)</f>
        <v>100</v>
      </c>
      <c r="N84" s="582"/>
      <c r="O84" s="347" t="s">
        <v>28</v>
      </c>
      <c r="P84" s="370">
        <f>(P81*100)/Z81</f>
        <v>46.060606060606062</v>
      </c>
      <c r="Q84" s="230">
        <f>(Q81*100)/Z81</f>
        <v>22.424242424242426</v>
      </c>
      <c r="R84" s="230">
        <f>(R81*100)/Z81</f>
        <v>12.121212121212121</v>
      </c>
      <c r="S84" s="230">
        <f>(S81*100)/Z81</f>
        <v>6.0606060606060606</v>
      </c>
      <c r="T84" s="230">
        <f>(T81*100)/Z81</f>
        <v>3.6363636363636362</v>
      </c>
      <c r="U84" s="230">
        <f>(U81*100)/Z81</f>
        <v>1.2121212121212122</v>
      </c>
      <c r="V84" s="230">
        <f>(V81*100)/Z81</f>
        <v>1.2121212121212122</v>
      </c>
      <c r="W84" s="230">
        <f>(W81*100)/Z81</f>
        <v>7.2727272727272725</v>
      </c>
      <c r="X84" s="66"/>
      <c r="Y84" s="66"/>
      <c r="Z84" s="312">
        <f>SUM(P84:Y84)</f>
        <v>100.00000000000001</v>
      </c>
      <c r="AA84" s="182"/>
    </row>
    <row r="85" spans="2:27" ht="15" customHeight="1" x14ac:dyDescent="0.45">
      <c r="B85" s="294" t="s">
        <v>50</v>
      </c>
      <c r="C85" s="51">
        <v>15</v>
      </c>
      <c r="D85" s="51">
        <v>10</v>
      </c>
      <c r="E85" s="51">
        <v>5</v>
      </c>
      <c r="F85" s="51">
        <v>2</v>
      </c>
      <c r="G85" s="51">
        <v>2</v>
      </c>
      <c r="H85" s="51">
        <v>6</v>
      </c>
      <c r="I85" s="51">
        <v>4</v>
      </c>
      <c r="J85" s="51">
        <v>2</v>
      </c>
      <c r="K85" s="74"/>
      <c r="L85" s="74"/>
      <c r="M85" s="645">
        <f t="shared" si="48"/>
        <v>46</v>
      </c>
      <c r="N85" s="367"/>
      <c r="O85" s="347" t="s">
        <v>54</v>
      </c>
      <c r="P85" s="259">
        <v>13</v>
      </c>
      <c r="Q85" s="59">
        <v>12</v>
      </c>
      <c r="R85" s="59">
        <v>8</v>
      </c>
      <c r="S85" s="59">
        <v>6</v>
      </c>
      <c r="T85" s="59">
        <v>4</v>
      </c>
      <c r="U85" s="59"/>
      <c r="V85" s="59"/>
      <c r="W85" s="59">
        <v>1</v>
      </c>
      <c r="X85" s="66"/>
      <c r="Y85" s="66"/>
      <c r="Z85" s="312">
        <f>SUM(P85:Y85)</f>
        <v>44</v>
      </c>
      <c r="AA85" s="182"/>
    </row>
    <row r="86" spans="2:27" ht="15" customHeight="1" x14ac:dyDescent="0.45">
      <c r="B86" s="294" t="s">
        <v>52</v>
      </c>
      <c r="C86" s="53">
        <v>8</v>
      </c>
      <c r="D86" s="53">
        <v>3</v>
      </c>
      <c r="E86" s="53">
        <v>5</v>
      </c>
      <c r="F86" s="53">
        <v>8</v>
      </c>
      <c r="G86" s="53">
        <v>15</v>
      </c>
      <c r="H86" s="53">
        <v>5</v>
      </c>
      <c r="I86" s="53">
        <v>1</v>
      </c>
      <c r="J86" s="53">
        <v>1</v>
      </c>
      <c r="K86" s="74"/>
      <c r="L86" s="74"/>
      <c r="M86" s="645">
        <f t="shared" si="48"/>
        <v>46</v>
      </c>
      <c r="N86" s="367"/>
      <c r="O86" s="347" t="s">
        <v>56</v>
      </c>
      <c r="P86" s="259">
        <v>13</v>
      </c>
      <c r="Q86" s="59">
        <v>8</v>
      </c>
      <c r="R86" s="59">
        <v>6</v>
      </c>
      <c r="S86" s="59">
        <v>4</v>
      </c>
      <c r="T86" s="59">
        <v>4</v>
      </c>
      <c r="U86" s="59">
        <v>6</v>
      </c>
      <c r="V86" s="59">
        <v>2</v>
      </c>
      <c r="W86" s="59">
        <v>1</v>
      </c>
      <c r="X86" s="66"/>
      <c r="Y86" s="66"/>
      <c r="Z86" s="312">
        <f>SUM(P86:Y86)</f>
        <v>44</v>
      </c>
      <c r="AA86" s="182"/>
    </row>
    <row r="87" spans="2:27" s="1" customFormat="1" ht="15" customHeight="1" x14ac:dyDescent="0.45">
      <c r="B87" s="294" t="s">
        <v>316</v>
      </c>
      <c r="C87" s="51"/>
      <c r="D87" s="51">
        <v>2</v>
      </c>
      <c r="E87" s="51">
        <v>4</v>
      </c>
      <c r="F87" s="51">
        <v>1</v>
      </c>
      <c r="G87" s="51"/>
      <c r="H87" s="51">
        <v>2</v>
      </c>
      <c r="I87" s="51">
        <v>1</v>
      </c>
      <c r="J87" s="51">
        <v>2</v>
      </c>
      <c r="K87" s="74"/>
      <c r="L87" s="74"/>
      <c r="M87" s="645">
        <f t="shared" si="48"/>
        <v>12</v>
      </c>
      <c r="N87" s="367"/>
      <c r="O87" s="347" t="s">
        <v>332</v>
      </c>
      <c r="P87" s="259"/>
      <c r="Q87" s="59">
        <v>2</v>
      </c>
      <c r="R87" s="59"/>
      <c r="S87" s="59">
        <v>2</v>
      </c>
      <c r="T87" s="59">
        <v>2</v>
      </c>
      <c r="U87" s="59">
        <v>1</v>
      </c>
      <c r="V87" s="59">
        <v>1</v>
      </c>
      <c r="W87" s="59">
        <v>2</v>
      </c>
      <c r="X87" s="66"/>
      <c r="Y87" s="66"/>
      <c r="Z87" s="312">
        <f>SUM(P87:Y87)</f>
        <v>10</v>
      </c>
      <c r="AA87" s="182"/>
    </row>
    <row r="88" spans="2:27" ht="15" customHeight="1" x14ac:dyDescent="0.45">
      <c r="B88" s="294" t="s">
        <v>250</v>
      </c>
      <c r="C88" s="51">
        <v>7</v>
      </c>
      <c r="D88" s="51">
        <v>11</v>
      </c>
      <c r="E88" s="51">
        <v>9</v>
      </c>
      <c r="F88" s="51">
        <v>4</v>
      </c>
      <c r="G88" s="51">
        <v>8</v>
      </c>
      <c r="H88" s="51">
        <v>3</v>
      </c>
      <c r="I88" s="51">
        <v>1</v>
      </c>
      <c r="J88" s="51">
        <v>3</v>
      </c>
      <c r="K88" s="74"/>
      <c r="L88" s="74"/>
      <c r="M88" s="645">
        <f t="shared" si="48"/>
        <v>46</v>
      </c>
      <c r="N88" s="367"/>
      <c r="O88" s="347" t="s">
        <v>58</v>
      </c>
      <c r="P88" s="259">
        <v>13</v>
      </c>
      <c r="Q88" s="59">
        <v>12</v>
      </c>
      <c r="R88" s="59">
        <v>8</v>
      </c>
      <c r="S88" s="59">
        <v>6</v>
      </c>
      <c r="T88" s="59">
        <v>4</v>
      </c>
      <c r="U88" s="59"/>
      <c r="V88" s="59"/>
      <c r="W88" s="59"/>
      <c r="X88" s="66"/>
      <c r="Y88" s="66"/>
      <c r="Z88" s="312">
        <f>SUM(P88:Y88)</f>
        <v>43</v>
      </c>
      <c r="AA88" s="182"/>
    </row>
    <row r="89" spans="2:27" ht="15" customHeight="1" x14ac:dyDescent="0.2">
      <c r="B89" s="290" t="s">
        <v>5</v>
      </c>
      <c r="C89" s="74">
        <f t="shared" ref="C89:J89" si="49">SUM(C85:C88)</f>
        <v>30</v>
      </c>
      <c r="D89" s="74">
        <f t="shared" si="49"/>
        <v>26</v>
      </c>
      <c r="E89" s="74">
        <f t="shared" si="49"/>
        <v>23</v>
      </c>
      <c r="F89" s="74">
        <f t="shared" si="49"/>
        <v>15</v>
      </c>
      <c r="G89" s="74">
        <f t="shared" si="49"/>
        <v>25</v>
      </c>
      <c r="H89" s="74">
        <f t="shared" si="49"/>
        <v>16</v>
      </c>
      <c r="I89" s="74">
        <f t="shared" si="49"/>
        <v>7</v>
      </c>
      <c r="J89" s="74">
        <f t="shared" si="49"/>
        <v>8</v>
      </c>
      <c r="K89" s="74"/>
      <c r="L89" s="74"/>
      <c r="M89" s="645">
        <f t="shared" si="48"/>
        <v>150</v>
      </c>
      <c r="N89" s="367"/>
      <c r="O89" s="347" t="s">
        <v>5</v>
      </c>
      <c r="P89" s="370">
        <f t="shared" ref="P89:W89" si="50">SUM(P85:P88)</f>
        <v>39</v>
      </c>
      <c r="Q89" s="66">
        <f t="shared" si="50"/>
        <v>34</v>
      </c>
      <c r="R89" s="66">
        <f t="shared" si="50"/>
        <v>22</v>
      </c>
      <c r="S89" s="66">
        <f t="shared" si="50"/>
        <v>18</v>
      </c>
      <c r="T89" s="66">
        <f t="shared" si="50"/>
        <v>14</v>
      </c>
      <c r="U89" s="66">
        <f t="shared" si="50"/>
        <v>7</v>
      </c>
      <c r="V89" s="66">
        <f t="shared" si="50"/>
        <v>3</v>
      </c>
      <c r="W89" s="66">
        <f t="shared" si="50"/>
        <v>4</v>
      </c>
      <c r="X89" s="66"/>
      <c r="Y89" s="66"/>
      <c r="Z89" s="312">
        <f>SUM(Z85:Z88)</f>
        <v>141</v>
      </c>
      <c r="AA89" s="182"/>
    </row>
    <row r="90" spans="2:27" ht="15" customHeight="1" x14ac:dyDescent="0.2">
      <c r="B90" s="290" t="s">
        <v>242</v>
      </c>
      <c r="C90" s="74">
        <f>C89*C55</f>
        <v>120</v>
      </c>
      <c r="D90" s="74">
        <f t="shared" ref="D90:J90" si="51">D89*D55</f>
        <v>91</v>
      </c>
      <c r="E90" s="74">
        <f t="shared" si="51"/>
        <v>69</v>
      </c>
      <c r="F90" s="74">
        <f t="shared" si="51"/>
        <v>37.5</v>
      </c>
      <c r="G90" s="74">
        <f t="shared" si="51"/>
        <v>50</v>
      </c>
      <c r="H90" s="74">
        <f t="shared" si="51"/>
        <v>24</v>
      </c>
      <c r="I90" s="74">
        <f t="shared" si="51"/>
        <v>7</v>
      </c>
      <c r="J90" s="74">
        <f t="shared" si="51"/>
        <v>0</v>
      </c>
      <c r="K90" s="74"/>
      <c r="L90" s="74"/>
      <c r="M90" s="645">
        <f t="shared" si="48"/>
        <v>398.5</v>
      </c>
      <c r="N90" s="367"/>
      <c r="O90" s="347" t="s">
        <v>242</v>
      </c>
      <c r="P90" s="370">
        <f>P89*P55</f>
        <v>156</v>
      </c>
      <c r="Q90" s="66">
        <f t="shared" ref="Q90:W90" si="52">Q89*Q55</f>
        <v>119</v>
      </c>
      <c r="R90" s="66">
        <f t="shared" si="52"/>
        <v>66</v>
      </c>
      <c r="S90" s="66">
        <f t="shared" si="52"/>
        <v>45</v>
      </c>
      <c r="T90" s="66">
        <f t="shared" si="52"/>
        <v>28</v>
      </c>
      <c r="U90" s="66">
        <f t="shared" si="52"/>
        <v>10.5</v>
      </c>
      <c r="V90" s="66">
        <f t="shared" si="52"/>
        <v>3</v>
      </c>
      <c r="W90" s="66">
        <f t="shared" si="52"/>
        <v>0</v>
      </c>
      <c r="X90" s="66"/>
      <c r="Y90" s="66"/>
      <c r="Z90" s="312">
        <f>SUM(P90:Y90)</f>
        <v>427.5</v>
      </c>
      <c r="AA90" s="182"/>
    </row>
    <row r="91" spans="2:27" ht="15" customHeight="1" x14ac:dyDescent="0.2">
      <c r="B91" s="290" t="s">
        <v>26</v>
      </c>
      <c r="C91" s="149">
        <f>M90/M89</f>
        <v>2.6566666666666667</v>
      </c>
      <c r="D91" s="149"/>
      <c r="E91" s="149"/>
      <c r="F91" s="149"/>
      <c r="G91" s="149"/>
      <c r="H91" s="149"/>
      <c r="I91" s="149"/>
      <c r="J91" s="149"/>
      <c r="K91" s="75"/>
      <c r="L91" s="75"/>
      <c r="M91" s="646"/>
      <c r="N91" s="367"/>
      <c r="O91" s="356" t="s">
        <v>26</v>
      </c>
      <c r="P91" s="372">
        <f>Z90/Z89</f>
        <v>3.0319148936170213</v>
      </c>
      <c r="Q91" s="231"/>
      <c r="R91" s="231"/>
      <c r="S91" s="231"/>
      <c r="T91" s="231"/>
      <c r="U91" s="231"/>
      <c r="V91" s="231"/>
      <c r="W91" s="231"/>
      <c r="X91" s="199"/>
      <c r="Y91" s="199"/>
      <c r="Z91" s="342"/>
      <c r="AA91" s="182"/>
    </row>
    <row r="92" spans="2:27" ht="15" customHeight="1" x14ac:dyDescent="0.2">
      <c r="B92" s="290" t="s">
        <v>28</v>
      </c>
      <c r="C92" s="149">
        <f>(C89*100)/M89</f>
        <v>20</v>
      </c>
      <c r="D92" s="149">
        <f>(D89*100)/M89</f>
        <v>17.333333333333332</v>
      </c>
      <c r="E92" s="149">
        <f>(E89*100)/M89</f>
        <v>15.333333333333334</v>
      </c>
      <c r="F92" s="149">
        <f>(F89*100)/M89</f>
        <v>10</v>
      </c>
      <c r="G92" s="149">
        <f>(G89*100)/M89</f>
        <v>16.666666666666668</v>
      </c>
      <c r="H92" s="149">
        <f>(H89*100)/M89</f>
        <v>10.666666666666666</v>
      </c>
      <c r="I92" s="149">
        <f>(I89*100)/M89</f>
        <v>4.666666666666667</v>
      </c>
      <c r="J92" s="149">
        <f>(J89*100)/M89</f>
        <v>5.333333333333333</v>
      </c>
      <c r="K92" s="75"/>
      <c r="L92" s="75"/>
      <c r="M92" s="645">
        <f t="shared" ref="M92:M95" si="53">SUM(C92:L92)</f>
        <v>100</v>
      </c>
      <c r="N92" s="582"/>
      <c r="O92" s="347" t="s">
        <v>28</v>
      </c>
      <c r="P92" s="373">
        <f>(P89*100)/Z89</f>
        <v>27.659574468085108</v>
      </c>
      <c r="Q92" s="232">
        <f>(Q89*100)/Z89</f>
        <v>24.113475177304963</v>
      </c>
      <c r="R92" s="232">
        <f>(R89*100)/Z89</f>
        <v>15.602836879432624</v>
      </c>
      <c r="S92" s="232">
        <f>(S89*100)/Z89</f>
        <v>12.76595744680851</v>
      </c>
      <c r="T92" s="232">
        <f>(T89*100)/Z89</f>
        <v>9.9290780141843964</v>
      </c>
      <c r="U92" s="232">
        <f>(U89*100)/Z89</f>
        <v>4.9645390070921982</v>
      </c>
      <c r="V92" s="232">
        <f>(V89*100)/Z89</f>
        <v>2.1276595744680851</v>
      </c>
      <c r="W92" s="232">
        <f>(W89*100)/Z89</f>
        <v>2.8368794326241136</v>
      </c>
      <c r="X92" s="199"/>
      <c r="Y92" s="199"/>
      <c r="Z92" s="312">
        <f>SUM(P92:Y92)</f>
        <v>100.00000000000001</v>
      </c>
      <c r="AA92" s="182"/>
    </row>
    <row r="93" spans="2:27" ht="15" customHeight="1" x14ac:dyDescent="0.45">
      <c r="B93" s="294" t="s">
        <v>262</v>
      </c>
      <c r="C93" s="51">
        <v>34</v>
      </c>
      <c r="D93" s="51">
        <v>9</v>
      </c>
      <c r="E93" s="51">
        <v>9</v>
      </c>
      <c r="F93" s="51">
        <v>2</v>
      </c>
      <c r="G93" s="51">
        <v>1</v>
      </c>
      <c r="H93" s="51"/>
      <c r="I93" s="51">
        <v>2</v>
      </c>
      <c r="J93" s="51">
        <v>1</v>
      </c>
      <c r="K93" s="51"/>
      <c r="L93" s="51"/>
      <c r="M93" s="282">
        <f t="shared" si="53"/>
        <v>58</v>
      </c>
      <c r="N93" s="367"/>
      <c r="O93" s="374" t="s">
        <v>261</v>
      </c>
      <c r="P93" s="259">
        <v>7</v>
      </c>
      <c r="Q93" s="59">
        <v>1</v>
      </c>
      <c r="R93" s="59">
        <v>8</v>
      </c>
      <c r="S93" s="59">
        <v>2</v>
      </c>
      <c r="T93" s="59">
        <v>3</v>
      </c>
      <c r="U93" s="59">
        <v>3</v>
      </c>
      <c r="V93" s="59">
        <v>6</v>
      </c>
      <c r="W93" s="59">
        <v>1</v>
      </c>
      <c r="X93" s="51"/>
      <c r="Y93" s="51"/>
      <c r="Z93" s="282">
        <f>SUM(P93:Y93)</f>
        <v>31</v>
      </c>
      <c r="AA93" s="182"/>
    </row>
    <row r="94" spans="2:27" ht="15" customHeight="1" x14ac:dyDescent="0.45">
      <c r="B94" s="294" t="s">
        <v>55</v>
      </c>
      <c r="C94" s="66">
        <v>15</v>
      </c>
      <c r="D94" s="66">
        <v>4</v>
      </c>
      <c r="E94" s="66">
        <v>17</v>
      </c>
      <c r="F94" s="66">
        <v>11</v>
      </c>
      <c r="G94" s="66">
        <v>6</v>
      </c>
      <c r="H94" s="66">
        <v>2</v>
      </c>
      <c r="I94" s="66">
        <v>2</v>
      </c>
      <c r="J94" s="66">
        <v>1</v>
      </c>
      <c r="K94" s="66"/>
      <c r="L94" s="74"/>
      <c r="M94" s="645">
        <f t="shared" si="53"/>
        <v>58</v>
      </c>
      <c r="N94" s="367"/>
      <c r="O94" s="374" t="s">
        <v>59</v>
      </c>
      <c r="P94" s="259">
        <v>31</v>
      </c>
      <c r="Q94" s="59">
        <v>14</v>
      </c>
      <c r="R94" s="59">
        <v>2</v>
      </c>
      <c r="S94" s="59">
        <v>5</v>
      </c>
      <c r="T94" s="59">
        <v>2</v>
      </c>
      <c r="U94" s="59">
        <v>1</v>
      </c>
      <c r="V94" s="59">
        <v>2</v>
      </c>
      <c r="W94" s="59"/>
      <c r="X94" s="66"/>
      <c r="Y94" s="66"/>
      <c r="Z94" s="312">
        <f>SUM(P94:Y94)</f>
        <v>57</v>
      </c>
      <c r="AA94" s="182"/>
    </row>
    <row r="95" spans="2:27" ht="15" customHeight="1" x14ac:dyDescent="0.2">
      <c r="B95" s="294" t="s">
        <v>57</v>
      </c>
      <c r="C95" s="51">
        <v>2</v>
      </c>
      <c r="D95" s="51">
        <v>5</v>
      </c>
      <c r="E95" s="51">
        <v>9</v>
      </c>
      <c r="F95" s="51">
        <v>4</v>
      </c>
      <c r="G95" s="51">
        <v>6</v>
      </c>
      <c r="H95" s="51">
        <v>2</v>
      </c>
      <c r="I95" s="51">
        <v>3</v>
      </c>
      <c r="J95" s="51">
        <v>1</v>
      </c>
      <c r="K95" s="51"/>
      <c r="L95" s="51"/>
      <c r="M95" s="282">
        <f t="shared" si="53"/>
        <v>32</v>
      </c>
      <c r="N95" s="367"/>
      <c r="O95" s="347" t="s">
        <v>5</v>
      </c>
      <c r="P95" s="370">
        <f t="shared" ref="P95:W95" si="54">SUM(P93:P94)</f>
        <v>38</v>
      </c>
      <c r="Q95" s="66">
        <f t="shared" si="54"/>
        <v>15</v>
      </c>
      <c r="R95" s="66">
        <f t="shared" si="54"/>
        <v>10</v>
      </c>
      <c r="S95" s="66">
        <f t="shared" si="54"/>
        <v>7</v>
      </c>
      <c r="T95" s="66">
        <f t="shared" si="54"/>
        <v>5</v>
      </c>
      <c r="U95" s="66">
        <f t="shared" si="54"/>
        <v>4</v>
      </c>
      <c r="V95" s="66">
        <f t="shared" si="54"/>
        <v>8</v>
      </c>
      <c r="W95" s="66">
        <f t="shared" si="54"/>
        <v>1</v>
      </c>
      <c r="X95" s="66"/>
      <c r="Y95" s="66"/>
      <c r="Z95" s="312">
        <f>SUM(Z93:Z94)</f>
        <v>88</v>
      </c>
      <c r="AA95" s="182"/>
    </row>
    <row r="96" spans="2:27" s="1" customFormat="1" ht="15" customHeight="1" thickBot="1" x14ac:dyDescent="0.25">
      <c r="B96" s="647" t="s">
        <v>5</v>
      </c>
      <c r="C96" s="51">
        <f t="shared" ref="C96:J96" si="55">SUM(C93:C95)</f>
        <v>51</v>
      </c>
      <c r="D96" s="51">
        <f t="shared" si="55"/>
        <v>18</v>
      </c>
      <c r="E96" s="51">
        <f t="shared" si="55"/>
        <v>35</v>
      </c>
      <c r="F96" s="51">
        <f t="shared" si="55"/>
        <v>17</v>
      </c>
      <c r="G96" s="51">
        <f t="shared" si="55"/>
        <v>13</v>
      </c>
      <c r="H96" s="51">
        <f t="shared" si="55"/>
        <v>4</v>
      </c>
      <c r="I96" s="51">
        <f t="shared" si="55"/>
        <v>7</v>
      </c>
      <c r="J96" s="51">
        <f t="shared" si="55"/>
        <v>3</v>
      </c>
      <c r="K96" s="51"/>
      <c r="L96" s="51"/>
      <c r="M96" s="282">
        <f>SUM(C96:L96)</f>
        <v>148</v>
      </c>
      <c r="N96" s="367"/>
      <c r="O96" s="509" t="s">
        <v>27</v>
      </c>
      <c r="P96" s="497">
        <f>Z98/Z95</f>
        <v>3.1363636363636362</v>
      </c>
      <c r="Q96" s="460"/>
      <c r="R96" s="460"/>
      <c r="S96" s="460"/>
      <c r="T96" s="460"/>
      <c r="U96" s="460"/>
      <c r="V96" s="460"/>
      <c r="W96" s="460"/>
      <c r="X96" s="460"/>
      <c r="Y96" s="460"/>
      <c r="Z96" s="461"/>
      <c r="AA96" s="182"/>
    </row>
    <row r="97" spans="1:27" s="1" customFormat="1" ht="15" customHeight="1" x14ac:dyDescent="0.2">
      <c r="B97" s="605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282"/>
      <c r="N97" s="651"/>
      <c r="O97" s="613" t="s">
        <v>28</v>
      </c>
      <c r="P97" s="497">
        <f>(P95*100)/Z95</f>
        <v>43.18181818181818</v>
      </c>
      <c r="Q97" s="497">
        <f>(Q95*100)/Z95</f>
        <v>17.045454545454547</v>
      </c>
      <c r="R97" s="497">
        <f>(R95*100)/Z95</f>
        <v>11.363636363636363</v>
      </c>
      <c r="S97" s="497">
        <f>(S95*100)/Z95</f>
        <v>7.9545454545454541</v>
      </c>
      <c r="T97" s="497">
        <f>(T95*100)/Z95</f>
        <v>5.6818181818181817</v>
      </c>
      <c r="U97" s="497">
        <f>(U95*100)/Z95</f>
        <v>4.5454545454545459</v>
      </c>
      <c r="V97" s="497">
        <f>(V95*100)/Z95</f>
        <v>9.0909090909090917</v>
      </c>
      <c r="W97" s="497">
        <f>(W95*100)/Z95</f>
        <v>1.1363636363636365</v>
      </c>
      <c r="X97" s="460"/>
      <c r="Y97" s="460"/>
      <c r="Z97" s="461">
        <f>SUM(P97:Y97)</f>
        <v>100.00000000000001</v>
      </c>
      <c r="AA97" s="182"/>
    </row>
    <row r="98" spans="1:27" ht="15" customHeight="1" thickBot="1" x14ac:dyDescent="0.25">
      <c r="B98" s="347" t="s">
        <v>242</v>
      </c>
      <c r="C98" s="66">
        <f>(C96*C55)</f>
        <v>204</v>
      </c>
      <c r="D98" s="66">
        <f t="shared" ref="D98:J98" si="56">(D96*D55)</f>
        <v>63</v>
      </c>
      <c r="E98" s="66">
        <f t="shared" si="56"/>
        <v>105</v>
      </c>
      <c r="F98" s="66">
        <f t="shared" si="56"/>
        <v>42.5</v>
      </c>
      <c r="G98" s="66">
        <f t="shared" si="56"/>
        <v>26</v>
      </c>
      <c r="H98" s="66">
        <f t="shared" si="56"/>
        <v>6</v>
      </c>
      <c r="I98" s="66">
        <f t="shared" si="56"/>
        <v>7</v>
      </c>
      <c r="J98" s="66">
        <f t="shared" si="56"/>
        <v>0</v>
      </c>
      <c r="K98" s="66"/>
      <c r="L98" s="66"/>
      <c r="M98" s="312">
        <f>SUM(C98:L98)</f>
        <v>453.5</v>
      </c>
      <c r="N98" s="651"/>
      <c r="O98" s="362" t="s">
        <v>242</v>
      </c>
      <c r="P98" s="375">
        <f>P95*P55</f>
        <v>152</v>
      </c>
      <c r="Q98" s="375">
        <f t="shared" ref="Q98:W98" si="57">Q95*Q55</f>
        <v>52.5</v>
      </c>
      <c r="R98" s="375">
        <f t="shared" si="57"/>
        <v>30</v>
      </c>
      <c r="S98" s="375">
        <f t="shared" si="57"/>
        <v>17.5</v>
      </c>
      <c r="T98" s="375">
        <f t="shared" si="57"/>
        <v>10</v>
      </c>
      <c r="U98" s="375">
        <f t="shared" si="57"/>
        <v>6</v>
      </c>
      <c r="V98" s="375">
        <f t="shared" si="57"/>
        <v>8</v>
      </c>
      <c r="W98" s="375">
        <f t="shared" si="57"/>
        <v>0</v>
      </c>
      <c r="X98" s="343"/>
      <c r="Y98" s="343"/>
      <c r="Z98" s="316">
        <f>SUM(P98:Y98)</f>
        <v>276</v>
      </c>
      <c r="AA98" s="182"/>
    </row>
    <row r="99" spans="1:27" ht="15" customHeight="1" thickBot="1" x14ac:dyDescent="0.25">
      <c r="B99" s="652" t="s">
        <v>28</v>
      </c>
      <c r="C99" s="66">
        <f>(C96*100)/M96</f>
        <v>34.45945945945946</v>
      </c>
      <c r="D99" s="66">
        <f>(D96*100)/M96</f>
        <v>12.162162162162161</v>
      </c>
      <c r="E99" s="66">
        <f>(E96*100)/M96</f>
        <v>23.648648648648649</v>
      </c>
      <c r="F99" s="66">
        <f>(F96*100)/M96</f>
        <v>11.486486486486486</v>
      </c>
      <c r="G99" s="66">
        <f>(G96*100)/M96</f>
        <v>8.7837837837837842</v>
      </c>
      <c r="H99" s="66">
        <f>(H96*100)/M96</f>
        <v>2.7027027027027026</v>
      </c>
      <c r="I99" s="66">
        <f>(I96*100)/M96</f>
        <v>4.7297297297297298</v>
      </c>
      <c r="J99" s="66">
        <f>(J96*100)/M96</f>
        <v>2.0270270270270272</v>
      </c>
      <c r="K99" s="231"/>
      <c r="L99" s="231"/>
      <c r="M99" s="312">
        <f>SUM(C99:L99)</f>
        <v>100.00000000000001</v>
      </c>
      <c r="N99" s="487"/>
      <c r="O99" s="507" t="s">
        <v>354</v>
      </c>
      <c r="P99" s="650"/>
      <c r="Q99" s="335">
        <f t="shared" ref="Q99:W99" si="58">Q95+Q89+Q81+Q74+Q67+Q59</f>
        <v>171</v>
      </c>
      <c r="R99" s="335">
        <f t="shared" si="58"/>
        <v>144</v>
      </c>
      <c r="S99" s="335">
        <f t="shared" si="58"/>
        <v>97</v>
      </c>
      <c r="T99" s="335">
        <f t="shared" si="58"/>
        <v>108</v>
      </c>
      <c r="U99" s="335">
        <f t="shared" si="58"/>
        <v>70</v>
      </c>
      <c r="V99" s="335">
        <f t="shared" si="58"/>
        <v>45</v>
      </c>
      <c r="W99" s="335">
        <f t="shared" si="58"/>
        <v>44</v>
      </c>
      <c r="X99" s="336"/>
      <c r="Y99" s="336"/>
      <c r="Z99" s="337">
        <f>SUM(P99:Y99)</f>
        <v>679</v>
      </c>
      <c r="AA99" s="182"/>
    </row>
    <row r="100" spans="1:27" ht="15" customHeight="1" thickBot="1" x14ac:dyDescent="0.25">
      <c r="B100" s="509" t="s">
        <v>27</v>
      </c>
      <c r="C100" s="66">
        <f>M98/M96</f>
        <v>3.064189189189189</v>
      </c>
      <c r="D100" s="231"/>
      <c r="E100" s="231"/>
      <c r="F100" s="231"/>
      <c r="G100" s="231"/>
      <c r="H100" s="231"/>
      <c r="I100" s="231"/>
      <c r="J100" s="231"/>
      <c r="K100" s="231"/>
      <c r="L100" s="231"/>
      <c r="M100" s="653"/>
      <c r="N100" s="436"/>
      <c r="O100" s="347" t="s">
        <v>242</v>
      </c>
      <c r="P100" s="376">
        <f>P99*P55</f>
        <v>0</v>
      </c>
      <c r="Q100" s="264">
        <f t="shared" ref="Q100:W100" si="59">Q99*Q55</f>
        <v>598.5</v>
      </c>
      <c r="R100" s="264">
        <f t="shared" si="59"/>
        <v>432</v>
      </c>
      <c r="S100" s="264">
        <f t="shared" si="59"/>
        <v>242.5</v>
      </c>
      <c r="T100" s="264">
        <f t="shared" si="59"/>
        <v>216</v>
      </c>
      <c r="U100" s="264">
        <f t="shared" si="59"/>
        <v>105</v>
      </c>
      <c r="V100" s="264">
        <f t="shared" si="59"/>
        <v>45</v>
      </c>
      <c r="W100" s="264">
        <f t="shared" si="59"/>
        <v>0</v>
      </c>
      <c r="X100" s="265"/>
      <c r="Y100" s="265"/>
      <c r="Z100" s="338">
        <f>SUM(P100:Y100)</f>
        <v>1639</v>
      </c>
      <c r="AA100" s="182"/>
    </row>
    <row r="101" spans="1:27" s="1" customFormat="1" ht="15" customHeight="1" thickBot="1" x14ac:dyDescent="0.25">
      <c r="B101" s="299" t="s">
        <v>354</v>
      </c>
      <c r="C101" s="460">
        <f>C96+C89+C81+C74+C67+C59</f>
        <v>223</v>
      </c>
      <c r="D101" s="460">
        <f t="shared" ref="D101:J101" si="60">D96+D89+D81+D74+D67+D59</f>
        <v>163</v>
      </c>
      <c r="E101" s="460">
        <f t="shared" si="60"/>
        <v>233</v>
      </c>
      <c r="F101" s="460">
        <f t="shared" si="60"/>
        <v>159</v>
      </c>
      <c r="G101" s="460">
        <f t="shared" si="60"/>
        <v>154</v>
      </c>
      <c r="H101" s="460">
        <f t="shared" si="60"/>
        <v>91</v>
      </c>
      <c r="I101" s="460">
        <f t="shared" si="60"/>
        <v>81</v>
      </c>
      <c r="J101" s="460">
        <f t="shared" si="60"/>
        <v>33</v>
      </c>
      <c r="K101" s="460"/>
      <c r="L101" s="460"/>
      <c r="M101" s="461">
        <f>SUM(C101:L101)</f>
        <v>1137</v>
      </c>
      <c r="N101" s="436"/>
      <c r="O101" s="509"/>
      <c r="P101" s="376"/>
      <c r="Q101" s="264"/>
      <c r="R101" s="264"/>
      <c r="S101" s="264"/>
      <c r="T101" s="264"/>
      <c r="U101" s="264"/>
      <c r="V101" s="264"/>
      <c r="W101" s="264"/>
      <c r="X101" s="265"/>
      <c r="Y101" s="265"/>
      <c r="Z101" s="338"/>
      <c r="AA101" s="182"/>
    </row>
    <row r="102" spans="1:27" ht="15" customHeight="1" x14ac:dyDescent="0.2">
      <c r="B102" s="347" t="s">
        <v>242</v>
      </c>
      <c r="C102" s="460">
        <f>C55*C101</f>
        <v>892</v>
      </c>
      <c r="D102" s="460">
        <f t="shared" ref="D102:J102" si="61">D55*D101</f>
        <v>570.5</v>
      </c>
      <c r="E102" s="460">
        <f t="shared" si="61"/>
        <v>699</v>
      </c>
      <c r="F102" s="460">
        <f t="shared" si="61"/>
        <v>397.5</v>
      </c>
      <c r="G102" s="460">
        <f t="shared" si="61"/>
        <v>308</v>
      </c>
      <c r="H102" s="460">
        <f t="shared" si="61"/>
        <v>136.5</v>
      </c>
      <c r="I102" s="460">
        <f t="shared" si="61"/>
        <v>81</v>
      </c>
      <c r="J102" s="460">
        <f t="shared" si="61"/>
        <v>0</v>
      </c>
      <c r="K102" s="498"/>
      <c r="L102" s="498"/>
      <c r="M102" s="461">
        <f>SUM(C102:L102)</f>
        <v>3084.5</v>
      </c>
      <c r="N102" s="487"/>
      <c r="O102" s="508" t="s">
        <v>353</v>
      </c>
      <c r="P102" s="648"/>
      <c r="Q102" s="266">
        <f>(Q99*100)/Z99</f>
        <v>25.184094256259204</v>
      </c>
      <c r="R102" s="266">
        <f>(R99*100)/Z99</f>
        <v>21.207658321060382</v>
      </c>
      <c r="S102" s="266">
        <f>(S99*100)/Z99</f>
        <v>14.285714285714286</v>
      </c>
      <c r="T102" s="266">
        <f>(T99*100)/Z99</f>
        <v>15.905743740795288</v>
      </c>
      <c r="U102" s="266">
        <f>(U99*100)/Z99</f>
        <v>10.309278350515465</v>
      </c>
      <c r="V102" s="266">
        <f>(V99*100)/Z99</f>
        <v>6.6273932253313701</v>
      </c>
      <c r="W102" s="266">
        <f>(W99*100)/Z99</f>
        <v>6.480117820324006</v>
      </c>
      <c r="X102" s="265"/>
      <c r="Y102" s="265"/>
      <c r="Z102" s="339">
        <f>SUM(P102:Y102)</f>
        <v>100.00000000000001</v>
      </c>
      <c r="AA102" s="182"/>
    </row>
    <row r="103" spans="1:27" ht="15" customHeight="1" thickBot="1" x14ac:dyDescent="0.6">
      <c r="B103" s="508" t="s">
        <v>353</v>
      </c>
      <c r="C103" s="2">
        <f>(C101*100)/M101</f>
        <v>19.613016710642039</v>
      </c>
      <c r="D103" s="2">
        <f>(D101*100)/M101</f>
        <v>14.335971855760773</v>
      </c>
      <c r="E103" s="2">
        <f>(E101*100)/M101</f>
        <v>20.492524186455586</v>
      </c>
      <c r="F103" s="2">
        <f>(F101*100)/M101</f>
        <v>13.984168865435356</v>
      </c>
      <c r="G103" s="2">
        <f>(G101*100)/M101</f>
        <v>13.544415127528584</v>
      </c>
      <c r="H103" s="2">
        <f>(H101*100)/M101</f>
        <v>8.0035180299032547</v>
      </c>
      <c r="I103" s="2">
        <f>(I101*100)/M101</f>
        <v>7.1240105540897094</v>
      </c>
      <c r="J103" s="2">
        <f>(J101*100)/M101</f>
        <v>2.9023746701846966</v>
      </c>
      <c r="K103" s="654"/>
      <c r="L103" s="654"/>
      <c r="M103" s="330">
        <f>SUM(C103:L103)</f>
        <v>100</v>
      </c>
      <c r="N103" s="487"/>
      <c r="O103" s="509" t="s">
        <v>27</v>
      </c>
      <c r="P103" s="649"/>
      <c r="Q103" s="659">
        <f>Z100/Z99</f>
        <v>2.4138438880706921</v>
      </c>
      <c r="R103" s="340"/>
      <c r="S103" s="340"/>
      <c r="T103" s="340"/>
      <c r="U103" s="340"/>
      <c r="V103" s="340"/>
      <c r="W103" s="340"/>
      <c r="X103" s="340"/>
      <c r="Y103" s="340"/>
      <c r="Z103" s="341"/>
      <c r="AA103" s="182"/>
    </row>
    <row r="104" spans="1:27" s="1" customFormat="1" ht="15" customHeight="1" thickBot="1" x14ac:dyDescent="0.6">
      <c r="B104" s="509" t="s">
        <v>27</v>
      </c>
      <c r="C104" s="655"/>
      <c r="D104" s="655">
        <f>M102/M101</f>
        <v>2.7128408091468779</v>
      </c>
      <c r="E104" s="655"/>
      <c r="F104" s="656"/>
      <c r="G104" s="656"/>
      <c r="H104" s="656"/>
      <c r="I104" s="656"/>
      <c r="J104" s="656"/>
      <c r="K104" s="656"/>
      <c r="L104" s="656"/>
      <c r="M104" s="657"/>
      <c r="N104" s="598"/>
      <c r="O104" s="215" t="s">
        <v>355</v>
      </c>
      <c r="P104" s="558"/>
      <c r="Q104" s="559"/>
      <c r="R104" s="658">
        <f>Q102+R102+S102</f>
        <v>60.677466863033871</v>
      </c>
      <c r="S104" s="559"/>
      <c r="T104" s="559"/>
      <c r="U104" s="559"/>
      <c r="V104" s="559"/>
      <c r="W104" s="559"/>
      <c r="X104" s="559"/>
      <c r="Y104" s="559"/>
      <c r="Z104" s="560"/>
      <c r="AA104" s="182"/>
    </row>
    <row r="105" spans="1:27" s="1" customFormat="1" ht="17.25" customHeight="1" x14ac:dyDescent="0.55000000000000004">
      <c r="B105" s="5" t="s">
        <v>355</v>
      </c>
      <c r="C105" s="233"/>
      <c r="D105" s="233"/>
      <c r="E105" s="233">
        <f>C103+D103+E103</f>
        <v>54.441512752858401</v>
      </c>
      <c r="F105" s="233"/>
      <c r="G105" s="233"/>
      <c r="H105" s="5" t="s">
        <v>327</v>
      </c>
      <c r="I105" s="233"/>
      <c r="J105" s="233"/>
      <c r="K105" s="233"/>
      <c r="L105" s="233"/>
      <c r="M105" s="198"/>
      <c r="N105" s="598" t="s">
        <v>430</v>
      </c>
      <c r="O105" s="215" t="s">
        <v>333</v>
      </c>
      <c r="P105" s="558"/>
      <c r="Q105" s="559"/>
      <c r="R105" s="559"/>
      <c r="S105" s="559"/>
      <c r="T105" s="559"/>
      <c r="U105" s="559"/>
      <c r="V105" s="559"/>
      <c r="W105" s="559"/>
      <c r="X105" s="559"/>
      <c r="Y105" s="559"/>
      <c r="Z105" s="560"/>
      <c r="AA105" s="182"/>
    </row>
    <row r="106" spans="1:27" ht="15" customHeight="1" x14ac:dyDescent="0.45">
      <c r="B106" s="599"/>
      <c r="C106" s="599"/>
      <c r="D106" s="599"/>
      <c r="E106" s="599"/>
      <c r="F106" s="600"/>
      <c r="G106" s="600"/>
      <c r="H106" s="600"/>
      <c r="I106" s="600"/>
      <c r="J106" s="600"/>
      <c r="K106" s="600"/>
      <c r="L106" s="96"/>
      <c r="M106" s="69"/>
      <c r="N106" s="182"/>
      <c r="O106" s="599"/>
      <c r="P106" s="599"/>
      <c r="Q106" s="599"/>
      <c r="R106" s="599"/>
      <c r="S106" s="600"/>
      <c r="T106" s="600"/>
      <c r="U106" s="600"/>
      <c r="V106" s="600"/>
      <c r="W106" s="600"/>
      <c r="X106" s="600"/>
      <c r="Y106" s="600"/>
      <c r="Z106" s="601"/>
      <c r="AA106" s="182"/>
    </row>
    <row r="107" spans="1:27" s="1" customFormat="1" ht="15" customHeight="1" x14ac:dyDescent="0.45">
      <c r="B107" s="599"/>
      <c r="C107" s="599"/>
      <c r="D107" s="599"/>
      <c r="E107" s="599"/>
      <c r="F107" s="600"/>
      <c r="G107" s="600"/>
      <c r="H107" s="600"/>
      <c r="I107" s="600"/>
      <c r="J107" s="600"/>
      <c r="K107" s="600"/>
      <c r="L107" s="96"/>
      <c r="M107" s="69"/>
      <c r="N107" s="182"/>
      <c r="O107" s="602"/>
      <c r="P107" s="602"/>
      <c r="Q107" s="603"/>
      <c r="R107" s="602"/>
      <c r="S107" s="600"/>
      <c r="T107" s="600"/>
      <c r="U107" s="600"/>
      <c r="V107" s="600"/>
      <c r="W107" s="600"/>
      <c r="X107" s="600"/>
      <c r="Y107" s="600"/>
      <c r="Z107" s="601"/>
      <c r="AA107" s="182"/>
    </row>
    <row r="108" spans="1:27" ht="15.95" customHeight="1" x14ac:dyDescent="0.45">
      <c r="B108" s="589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69"/>
      <c r="N108" s="182"/>
      <c r="O108" s="602"/>
      <c r="P108" s="604"/>
      <c r="Q108" s="604"/>
      <c r="R108" s="604"/>
      <c r="S108" s="407"/>
      <c r="T108" s="407"/>
      <c r="U108" s="407"/>
      <c r="V108" s="407"/>
      <c r="W108" s="407"/>
      <c r="X108" s="407"/>
      <c r="Y108" s="407"/>
      <c r="Z108" s="407"/>
      <c r="AA108" s="182"/>
    </row>
    <row r="109" spans="1:27" ht="24" x14ac:dyDescent="0.2">
      <c r="A109" s="182"/>
      <c r="B109" s="730" t="s">
        <v>243</v>
      </c>
      <c r="C109" s="730"/>
      <c r="D109" s="730"/>
      <c r="E109" s="730"/>
      <c r="F109" s="730"/>
      <c r="G109" s="730"/>
      <c r="H109" s="730"/>
      <c r="I109" s="730"/>
      <c r="J109" s="730"/>
      <c r="K109" s="730"/>
      <c r="L109" s="730"/>
      <c r="M109" s="730"/>
      <c r="N109" s="182"/>
      <c r="O109" s="766" t="s">
        <v>243</v>
      </c>
      <c r="P109" s="766"/>
      <c r="Q109" s="766"/>
      <c r="R109" s="766"/>
      <c r="S109" s="766"/>
      <c r="T109" s="766"/>
      <c r="U109" s="766"/>
      <c r="V109" s="766"/>
      <c r="W109" s="766"/>
      <c r="X109" s="766"/>
      <c r="Y109" s="766"/>
      <c r="Z109" s="766"/>
      <c r="AA109" s="182"/>
    </row>
    <row r="110" spans="1:27" ht="24.75" thickBot="1" x14ac:dyDescent="0.25">
      <c r="A110" s="182"/>
      <c r="B110" s="731" t="s">
        <v>315</v>
      </c>
      <c r="C110" s="731"/>
      <c r="D110" s="731"/>
      <c r="E110" s="731"/>
      <c r="F110" s="731"/>
      <c r="G110" s="731"/>
      <c r="H110" s="731"/>
      <c r="I110" s="731"/>
      <c r="J110" s="731"/>
      <c r="K110" s="731"/>
      <c r="L110" s="731"/>
      <c r="M110" s="731"/>
      <c r="N110" s="182"/>
      <c r="O110" s="712" t="s">
        <v>310</v>
      </c>
      <c r="P110" s="712"/>
      <c r="Q110" s="712"/>
      <c r="R110" s="712"/>
      <c r="S110" s="712"/>
      <c r="T110" s="712"/>
      <c r="U110" s="712"/>
      <c r="V110" s="712"/>
      <c r="W110" s="712"/>
      <c r="X110" s="712"/>
      <c r="Y110" s="712"/>
      <c r="Z110" s="712"/>
      <c r="AA110" s="182"/>
    </row>
    <row r="111" spans="1:27" ht="24" x14ac:dyDescent="0.2">
      <c r="A111" s="182"/>
      <c r="B111" s="707" t="s">
        <v>1</v>
      </c>
      <c r="C111" s="709" t="s">
        <v>2</v>
      </c>
      <c r="D111" s="710"/>
      <c r="E111" s="710"/>
      <c r="F111" s="710"/>
      <c r="G111" s="710"/>
      <c r="H111" s="710"/>
      <c r="I111" s="710"/>
      <c r="J111" s="710"/>
      <c r="K111" s="710"/>
      <c r="L111" s="710"/>
      <c r="M111" s="10"/>
      <c r="N111" s="182"/>
      <c r="O111" s="707" t="s">
        <v>1</v>
      </c>
      <c r="P111" s="709" t="s">
        <v>2</v>
      </c>
      <c r="Q111" s="710"/>
      <c r="R111" s="710"/>
      <c r="S111" s="710"/>
      <c r="T111" s="710"/>
      <c r="U111" s="710"/>
      <c r="V111" s="710"/>
      <c r="W111" s="710"/>
      <c r="X111" s="710"/>
      <c r="Y111" s="710"/>
      <c r="Z111" s="10"/>
      <c r="AA111" s="182"/>
    </row>
    <row r="112" spans="1:27" ht="15" customHeight="1" thickBot="1" x14ac:dyDescent="0.25">
      <c r="A112" s="182"/>
      <c r="B112" s="708"/>
      <c r="C112" s="12">
        <v>4</v>
      </c>
      <c r="D112" s="12">
        <v>3.5</v>
      </c>
      <c r="E112" s="12">
        <v>3</v>
      </c>
      <c r="F112" s="12">
        <v>2.5</v>
      </c>
      <c r="G112" s="12">
        <v>2</v>
      </c>
      <c r="H112" s="12">
        <v>1.5</v>
      </c>
      <c r="I112" s="12">
        <v>1</v>
      </c>
      <c r="J112" s="12">
        <v>0</v>
      </c>
      <c r="K112" s="12" t="s">
        <v>3</v>
      </c>
      <c r="L112" s="12" t="s">
        <v>4</v>
      </c>
      <c r="M112" s="13" t="s">
        <v>5</v>
      </c>
      <c r="N112" s="182"/>
      <c r="O112" s="708"/>
      <c r="P112" s="12">
        <v>4</v>
      </c>
      <c r="Q112" s="12">
        <v>3.5</v>
      </c>
      <c r="R112" s="12">
        <v>3</v>
      </c>
      <c r="S112" s="12">
        <v>2.5</v>
      </c>
      <c r="T112" s="12">
        <v>2</v>
      </c>
      <c r="U112" s="12">
        <v>1.5</v>
      </c>
      <c r="V112" s="12">
        <v>1</v>
      </c>
      <c r="W112" s="12">
        <v>0</v>
      </c>
      <c r="X112" s="12" t="s">
        <v>3</v>
      </c>
      <c r="Y112" s="12" t="s">
        <v>4</v>
      </c>
      <c r="Z112" s="13" t="s">
        <v>5</v>
      </c>
      <c r="AA112" s="182"/>
    </row>
    <row r="113" spans="1:27" ht="15" customHeight="1" thickBot="1" x14ac:dyDescent="0.25">
      <c r="A113" s="182"/>
      <c r="B113" s="50" t="s">
        <v>60</v>
      </c>
      <c r="C113" s="51">
        <v>12</v>
      </c>
      <c r="D113" s="51">
        <v>8</v>
      </c>
      <c r="E113" s="51">
        <v>6</v>
      </c>
      <c r="F113" s="51">
        <v>14</v>
      </c>
      <c r="G113" s="51">
        <v>10</v>
      </c>
      <c r="H113" s="51">
        <v>11</v>
      </c>
      <c r="I113" s="51">
        <v>9</v>
      </c>
      <c r="J113" s="51"/>
      <c r="K113" s="51"/>
      <c r="L113" s="51"/>
      <c r="M113" s="51">
        <f>SUM(C113:L113)</f>
        <v>70</v>
      </c>
      <c r="N113" s="182"/>
      <c r="O113" s="300" t="s">
        <v>61</v>
      </c>
      <c r="P113" s="277">
        <v>18</v>
      </c>
      <c r="Q113" s="277">
        <v>3</v>
      </c>
      <c r="R113" s="277">
        <v>8</v>
      </c>
      <c r="S113" s="277">
        <v>6</v>
      </c>
      <c r="T113" s="277">
        <v>10</v>
      </c>
      <c r="U113" s="277">
        <v>12</v>
      </c>
      <c r="V113" s="277">
        <v>12</v>
      </c>
      <c r="W113" s="277">
        <v>1</v>
      </c>
      <c r="X113" s="329"/>
      <c r="Y113" s="329"/>
      <c r="Z113" s="329">
        <f>SUM(P113:Y113)</f>
        <v>70</v>
      </c>
      <c r="AA113" s="182"/>
    </row>
    <row r="114" spans="1:27" ht="15" customHeight="1" x14ac:dyDescent="0.2">
      <c r="A114" s="182"/>
      <c r="B114" s="53" t="s">
        <v>5</v>
      </c>
      <c r="C114" s="51">
        <f t="shared" ref="C114:I114" si="62">SUM(C113)</f>
        <v>12</v>
      </c>
      <c r="D114" s="51">
        <f t="shared" si="62"/>
        <v>8</v>
      </c>
      <c r="E114" s="51">
        <f t="shared" si="62"/>
        <v>6</v>
      </c>
      <c r="F114" s="51">
        <f t="shared" si="62"/>
        <v>14</v>
      </c>
      <c r="G114" s="51">
        <f t="shared" si="62"/>
        <v>10</v>
      </c>
      <c r="H114" s="51">
        <f t="shared" si="62"/>
        <v>11</v>
      </c>
      <c r="I114" s="51">
        <f t="shared" si="62"/>
        <v>9</v>
      </c>
      <c r="J114" s="51"/>
      <c r="K114" s="51"/>
      <c r="L114" s="51"/>
      <c r="M114" s="51">
        <f>SUM(C114:L114)</f>
        <v>70</v>
      </c>
      <c r="N114" s="367"/>
      <c r="O114" s="378" t="s">
        <v>5</v>
      </c>
      <c r="P114" s="379">
        <f t="shared" ref="P114:W114" si="63">SUM(P113)</f>
        <v>18</v>
      </c>
      <c r="Q114" s="279">
        <f t="shared" si="63"/>
        <v>3</v>
      </c>
      <c r="R114" s="279">
        <f t="shared" si="63"/>
        <v>8</v>
      </c>
      <c r="S114" s="279">
        <f t="shared" si="63"/>
        <v>6</v>
      </c>
      <c r="T114" s="279">
        <f t="shared" si="63"/>
        <v>10</v>
      </c>
      <c r="U114" s="279">
        <f t="shared" si="63"/>
        <v>12</v>
      </c>
      <c r="V114" s="279">
        <f t="shared" si="63"/>
        <v>12</v>
      </c>
      <c r="W114" s="279">
        <f t="shared" si="63"/>
        <v>1</v>
      </c>
      <c r="X114" s="279"/>
      <c r="Y114" s="279"/>
      <c r="Z114" s="280">
        <f>SUM(P114:Y114)</f>
        <v>70</v>
      </c>
      <c r="AA114" s="182"/>
    </row>
    <row r="115" spans="1:27" ht="15" customHeight="1" x14ac:dyDescent="0.2">
      <c r="A115" s="182"/>
      <c r="B115" s="53" t="s">
        <v>242</v>
      </c>
      <c r="C115" s="51">
        <f>C114*C112</f>
        <v>48</v>
      </c>
      <c r="D115" s="51">
        <f t="shared" ref="D115:I115" si="64">D114*D112</f>
        <v>28</v>
      </c>
      <c r="E115" s="51">
        <f t="shared" si="64"/>
        <v>18</v>
      </c>
      <c r="F115" s="51">
        <f t="shared" si="64"/>
        <v>35</v>
      </c>
      <c r="G115" s="51">
        <f t="shared" si="64"/>
        <v>20</v>
      </c>
      <c r="H115" s="51">
        <f t="shared" si="64"/>
        <v>16.5</v>
      </c>
      <c r="I115" s="51">
        <f t="shared" si="64"/>
        <v>9</v>
      </c>
      <c r="J115" s="51"/>
      <c r="K115" s="51"/>
      <c r="L115" s="51"/>
      <c r="M115" s="53">
        <f>SUM(C115:L115)</f>
        <v>174.5</v>
      </c>
      <c r="N115" s="367"/>
      <c r="O115" s="347" t="s">
        <v>242</v>
      </c>
      <c r="P115" s="275">
        <f>P114*P112</f>
        <v>72</v>
      </c>
      <c r="Q115" s="51">
        <f t="shared" ref="Q115:W115" si="65">Q114*Q112</f>
        <v>10.5</v>
      </c>
      <c r="R115" s="51">
        <f t="shared" si="65"/>
        <v>24</v>
      </c>
      <c r="S115" s="51">
        <f t="shared" si="65"/>
        <v>15</v>
      </c>
      <c r="T115" s="51">
        <f t="shared" si="65"/>
        <v>20</v>
      </c>
      <c r="U115" s="51">
        <f t="shared" si="65"/>
        <v>18</v>
      </c>
      <c r="V115" s="51">
        <f t="shared" si="65"/>
        <v>12</v>
      </c>
      <c r="W115" s="51">
        <f t="shared" si="65"/>
        <v>0</v>
      </c>
      <c r="X115" s="51"/>
      <c r="Y115" s="51"/>
      <c r="Z115" s="282">
        <f>SUM(P115:Y115)</f>
        <v>171.5</v>
      </c>
      <c r="AA115" s="182"/>
    </row>
    <row r="116" spans="1:27" ht="15" customHeight="1" x14ac:dyDescent="0.2">
      <c r="A116" s="182"/>
      <c r="B116" s="53" t="s">
        <v>26</v>
      </c>
      <c r="C116" s="51">
        <f>M115/M114</f>
        <v>2.4928571428571429</v>
      </c>
      <c r="D116" s="51"/>
      <c r="E116" s="51"/>
      <c r="F116" s="51"/>
      <c r="G116" s="51"/>
      <c r="H116" s="51"/>
      <c r="I116" s="51"/>
      <c r="J116" s="51"/>
      <c r="K116" s="51"/>
      <c r="L116" s="51"/>
      <c r="M116" s="53"/>
      <c r="N116" s="367"/>
      <c r="O116" s="356" t="s">
        <v>26</v>
      </c>
      <c r="P116" s="368">
        <f>Z115/Z114</f>
        <v>2.4500000000000002</v>
      </c>
      <c r="Q116" s="51"/>
      <c r="R116" s="51"/>
      <c r="S116" s="51"/>
      <c r="T116" s="51"/>
      <c r="U116" s="51"/>
      <c r="V116" s="51"/>
      <c r="W116" s="51"/>
      <c r="X116" s="51"/>
      <c r="Y116" s="51"/>
      <c r="Z116" s="282"/>
      <c r="AA116" s="182"/>
    </row>
    <row r="117" spans="1:27" ht="15" customHeight="1" x14ac:dyDescent="0.2">
      <c r="A117" s="182"/>
      <c r="B117" s="53" t="s">
        <v>28</v>
      </c>
      <c r="C117" s="150">
        <f>(C114*100)/M114</f>
        <v>17.142857142857142</v>
      </c>
      <c r="D117" s="150">
        <f>(D114*100)/M114</f>
        <v>11.428571428571429</v>
      </c>
      <c r="E117" s="150">
        <f>(E114*100)/M114</f>
        <v>8.5714285714285712</v>
      </c>
      <c r="F117" s="150">
        <f>(F114*100)/M114</f>
        <v>20</v>
      </c>
      <c r="G117" s="150">
        <f>(G114*100)/M114</f>
        <v>14.285714285714286</v>
      </c>
      <c r="H117" s="150">
        <f>(H114*100)/M114</f>
        <v>15.714285714285714</v>
      </c>
      <c r="I117" s="150">
        <f>(I114*100)/M114</f>
        <v>12.857142857142858</v>
      </c>
      <c r="J117" s="150"/>
      <c r="K117" s="150"/>
      <c r="L117" s="150"/>
      <c r="M117" s="53">
        <f>SUM(C117:L117)</f>
        <v>100</v>
      </c>
      <c r="N117" s="367"/>
      <c r="O117" s="347" t="s">
        <v>28</v>
      </c>
      <c r="P117" s="275">
        <f>(P114*100)/Z114</f>
        <v>25.714285714285715</v>
      </c>
      <c r="Q117" s="150">
        <f>(Q114*100)/Z114</f>
        <v>4.2857142857142856</v>
      </c>
      <c r="R117" s="150">
        <f>(R114*100)/Z114</f>
        <v>11.428571428571429</v>
      </c>
      <c r="S117" s="150">
        <f>(S114*100)/Z114</f>
        <v>8.5714285714285712</v>
      </c>
      <c r="T117" s="150">
        <f>(T114*100)/Z114</f>
        <v>14.285714285714286</v>
      </c>
      <c r="U117" s="150">
        <f>(U114*100)/Z114</f>
        <v>17.142857142857142</v>
      </c>
      <c r="V117" s="150">
        <f>(V114*100)/Z114</f>
        <v>17.142857142857142</v>
      </c>
      <c r="W117" s="150">
        <f>(W114*100)/Z114</f>
        <v>1.4285714285714286</v>
      </c>
      <c r="X117" s="51"/>
      <c r="Y117" s="51"/>
      <c r="Z117" s="282">
        <f>SUM(P117:Y117)</f>
        <v>100</v>
      </c>
      <c r="AA117" s="182"/>
    </row>
    <row r="118" spans="1:27" ht="15" customHeight="1" x14ac:dyDescent="0.45">
      <c r="A118" s="182"/>
      <c r="B118" s="50" t="s">
        <v>62</v>
      </c>
      <c r="C118" s="51">
        <v>25</v>
      </c>
      <c r="D118" s="51">
        <v>10</v>
      </c>
      <c r="E118" s="51">
        <v>7</v>
      </c>
      <c r="F118" s="51">
        <v>6</v>
      </c>
      <c r="G118" s="51">
        <v>5</v>
      </c>
      <c r="H118" s="51">
        <v>1</v>
      </c>
      <c r="I118" s="51">
        <v>2</v>
      </c>
      <c r="J118" s="51"/>
      <c r="K118" s="56"/>
      <c r="L118" s="56"/>
      <c r="M118" s="53">
        <f>SUM(C118:L118)</f>
        <v>56</v>
      </c>
      <c r="N118" s="367"/>
      <c r="O118" s="347" t="s">
        <v>64</v>
      </c>
      <c r="P118" s="259">
        <v>5</v>
      </c>
      <c r="Q118" s="59">
        <v>9</v>
      </c>
      <c r="R118" s="59">
        <v>5</v>
      </c>
      <c r="S118" s="59">
        <v>6</v>
      </c>
      <c r="T118" s="59">
        <v>3</v>
      </c>
      <c r="U118" s="59">
        <v>20</v>
      </c>
      <c r="V118" s="59">
        <v>7</v>
      </c>
      <c r="W118" s="59">
        <v>1</v>
      </c>
      <c r="X118" s="56"/>
      <c r="Y118" s="56"/>
      <c r="Z118" s="282">
        <f>SUM(P118:Y118)</f>
        <v>56</v>
      </c>
      <c r="AA118" s="182"/>
    </row>
    <row r="119" spans="1:27" ht="15" customHeight="1" x14ac:dyDescent="0.45">
      <c r="A119" s="182"/>
      <c r="B119" s="50" t="s">
        <v>66</v>
      </c>
      <c r="C119" s="51">
        <v>1</v>
      </c>
      <c r="D119" s="51"/>
      <c r="E119" s="51">
        <v>1</v>
      </c>
      <c r="F119" s="51">
        <v>2</v>
      </c>
      <c r="G119" s="51">
        <v>3</v>
      </c>
      <c r="H119" s="51">
        <v>7</v>
      </c>
      <c r="I119" s="51"/>
      <c r="J119" s="51">
        <v>3</v>
      </c>
      <c r="K119" s="51"/>
      <c r="L119" s="51"/>
      <c r="M119" s="53">
        <f>SUM(C119:L119)</f>
        <v>17</v>
      </c>
      <c r="N119" s="367"/>
      <c r="O119" s="347" t="s">
        <v>338</v>
      </c>
      <c r="P119" s="259"/>
      <c r="Q119" s="59">
        <v>1</v>
      </c>
      <c r="R119" s="59">
        <v>1</v>
      </c>
      <c r="S119" s="59">
        <v>4</v>
      </c>
      <c r="T119" s="59">
        <v>3</v>
      </c>
      <c r="U119" s="59">
        <v>8</v>
      </c>
      <c r="V119" s="59"/>
      <c r="W119" s="59"/>
      <c r="X119" s="51"/>
      <c r="Y119" s="51"/>
      <c r="Z119" s="282">
        <f>SUM(P119:Y119)</f>
        <v>17</v>
      </c>
      <c r="AA119" s="182"/>
    </row>
    <row r="120" spans="1:27" ht="15" customHeight="1" x14ac:dyDescent="0.2">
      <c r="A120" s="182"/>
      <c r="B120" s="53" t="s">
        <v>5</v>
      </c>
      <c r="C120" s="51">
        <f t="shared" ref="C120:J120" si="66">SUM(C118:C119)</f>
        <v>26</v>
      </c>
      <c r="D120" s="51">
        <f t="shared" si="66"/>
        <v>10</v>
      </c>
      <c r="E120" s="51">
        <f t="shared" si="66"/>
        <v>8</v>
      </c>
      <c r="F120" s="51">
        <f t="shared" si="66"/>
        <v>8</v>
      </c>
      <c r="G120" s="51">
        <f t="shared" si="66"/>
        <v>8</v>
      </c>
      <c r="H120" s="51">
        <f t="shared" si="66"/>
        <v>8</v>
      </c>
      <c r="I120" s="51">
        <f t="shared" si="66"/>
        <v>2</v>
      </c>
      <c r="J120" s="51">
        <f t="shared" si="66"/>
        <v>3</v>
      </c>
      <c r="K120" s="51"/>
      <c r="L120" s="51">
        <f>SUM(L118:L119)</f>
        <v>0</v>
      </c>
      <c r="M120" s="53">
        <f>SUM(M118:M119)</f>
        <v>73</v>
      </c>
      <c r="N120" s="367"/>
      <c r="O120" s="347" t="s">
        <v>5</v>
      </c>
      <c r="P120" s="275">
        <f t="shared" ref="P120:W120" si="67">SUM(P118:P119)</f>
        <v>5</v>
      </c>
      <c r="Q120" s="51">
        <f t="shared" si="67"/>
        <v>10</v>
      </c>
      <c r="R120" s="51">
        <f t="shared" si="67"/>
        <v>6</v>
      </c>
      <c r="S120" s="51">
        <f t="shared" si="67"/>
        <v>10</v>
      </c>
      <c r="T120" s="51">
        <f t="shared" si="67"/>
        <v>6</v>
      </c>
      <c r="U120" s="51">
        <f t="shared" si="67"/>
        <v>28</v>
      </c>
      <c r="V120" s="51">
        <f t="shared" si="67"/>
        <v>7</v>
      </c>
      <c r="W120" s="51">
        <f t="shared" si="67"/>
        <v>1</v>
      </c>
      <c r="X120" s="51"/>
      <c r="Y120" s="51"/>
      <c r="Z120" s="282">
        <f>SUM(Z118:Z119)</f>
        <v>73</v>
      </c>
      <c r="AA120" s="182"/>
    </row>
    <row r="121" spans="1:27" ht="15" customHeight="1" x14ac:dyDescent="0.2">
      <c r="A121" s="182"/>
      <c r="B121" s="53" t="s">
        <v>242</v>
      </c>
      <c r="C121" s="51">
        <f>C120*C112</f>
        <v>104</v>
      </c>
      <c r="D121" s="51">
        <f t="shared" ref="D121:J121" si="68">D120*D112</f>
        <v>35</v>
      </c>
      <c r="E121" s="51">
        <f t="shared" si="68"/>
        <v>24</v>
      </c>
      <c r="F121" s="51">
        <f t="shared" si="68"/>
        <v>20</v>
      </c>
      <c r="G121" s="51">
        <f t="shared" si="68"/>
        <v>16</v>
      </c>
      <c r="H121" s="51">
        <f t="shared" si="68"/>
        <v>12</v>
      </c>
      <c r="I121" s="51">
        <f t="shared" si="68"/>
        <v>2</v>
      </c>
      <c r="J121" s="51">
        <f t="shared" si="68"/>
        <v>0</v>
      </c>
      <c r="K121" s="51"/>
      <c r="L121" s="51"/>
      <c r="M121" s="53">
        <f>SUM(C121:L121)</f>
        <v>213</v>
      </c>
      <c r="N121" s="367"/>
      <c r="O121" s="347" t="s">
        <v>242</v>
      </c>
      <c r="P121" s="275">
        <f>P120*P112</f>
        <v>20</v>
      </c>
      <c r="Q121" s="51">
        <f t="shared" ref="Q121:W121" si="69">Q120*Q112</f>
        <v>35</v>
      </c>
      <c r="R121" s="51">
        <f t="shared" si="69"/>
        <v>18</v>
      </c>
      <c r="S121" s="51">
        <f t="shared" si="69"/>
        <v>25</v>
      </c>
      <c r="T121" s="51">
        <f t="shared" si="69"/>
        <v>12</v>
      </c>
      <c r="U121" s="51">
        <f t="shared" si="69"/>
        <v>42</v>
      </c>
      <c r="V121" s="51">
        <f t="shared" si="69"/>
        <v>7</v>
      </c>
      <c r="W121" s="51">
        <f t="shared" si="69"/>
        <v>0</v>
      </c>
      <c r="X121" s="51"/>
      <c r="Y121" s="51"/>
      <c r="Z121" s="282">
        <f>SUM(P121:Y121)</f>
        <v>159</v>
      </c>
      <c r="AA121" s="182"/>
    </row>
    <row r="122" spans="1:27" ht="15" customHeight="1" x14ac:dyDescent="0.2">
      <c r="A122" s="182"/>
      <c r="B122" s="53" t="s">
        <v>26</v>
      </c>
      <c r="C122" s="51">
        <f>M121/M120</f>
        <v>2.9178082191780823</v>
      </c>
      <c r="D122" s="51"/>
      <c r="E122" s="51"/>
      <c r="F122" s="51"/>
      <c r="G122" s="51"/>
      <c r="H122" s="51"/>
      <c r="I122" s="51"/>
      <c r="J122" s="51"/>
      <c r="K122" s="51"/>
      <c r="L122" s="51"/>
      <c r="M122" s="80"/>
      <c r="N122" s="367"/>
      <c r="O122" s="356" t="s">
        <v>26</v>
      </c>
      <c r="P122" s="368">
        <f>Z121/Z120</f>
        <v>2.1780821917808217</v>
      </c>
      <c r="Q122" s="51"/>
      <c r="R122" s="51"/>
      <c r="S122" s="51"/>
      <c r="T122" s="51"/>
      <c r="U122" s="51"/>
      <c r="V122" s="51"/>
      <c r="W122" s="51"/>
      <c r="X122" s="51"/>
      <c r="Y122" s="51"/>
      <c r="Z122" s="282"/>
      <c r="AA122" s="182"/>
    </row>
    <row r="123" spans="1:27" ht="15" customHeight="1" x14ac:dyDescent="0.2">
      <c r="A123" s="182"/>
      <c r="B123" s="53" t="s">
        <v>28</v>
      </c>
      <c r="C123" s="150">
        <f>(C120*100)/M120</f>
        <v>35.61643835616438</v>
      </c>
      <c r="D123" s="150">
        <f>(D120*100)/M120</f>
        <v>13.698630136986301</v>
      </c>
      <c r="E123" s="150">
        <f>(E120*100)/M120</f>
        <v>10.95890410958904</v>
      </c>
      <c r="F123" s="150">
        <f>(F120*100)/M120</f>
        <v>10.95890410958904</v>
      </c>
      <c r="G123" s="150">
        <f>(G120*100)/M120</f>
        <v>10.95890410958904</v>
      </c>
      <c r="H123" s="150">
        <f>(H120*100)/M120</f>
        <v>10.95890410958904</v>
      </c>
      <c r="I123" s="150">
        <f>(I120*100)/M120</f>
        <v>2.7397260273972601</v>
      </c>
      <c r="J123" s="150">
        <f>(J120*100)/M120</f>
        <v>4.1095890410958908</v>
      </c>
      <c r="K123" s="150"/>
      <c r="L123" s="51">
        <f>(L120*100)/M120</f>
        <v>0</v>
      </c>
      <c r="M123" s="53">
        <f>SUM(C123:L123)</f>
        <v>99.999999999999986</v>
      </c>
      <c r="N123" s="582"/>
      <c r="O123" s="347" t="s">
        <v>28</v>
      </c>
      <c r="P123" s="275">
        <f>(P120*100)/Z120</f>
        <v>6.8493150684931505</v>
      </c>
      <c r="Q123" s="51">
        <f>(Q120*100)/Z120</f>
        <v>13.698630136986301</v>
      </c>
      <c r="R123" s="150">
        <f>(R120*100)/Z120</f>
        <v>8.2191780821917817</v>
      </c>
      <c r="S123" s="150">
        <f>(S120*100)/Z120</f>
        <v>13.698630136986301</v>
      </c>
      <c r="T123" s="150">
        <f>(T120*100)/Z120</f>
        <v>8.2191780821917817</v>
      </c>
      <c r="U123" s="150">
        <f>(U120*100)/Z120</f>
        <v>38.356164383561641</v>
      </c>
      <c r="V123" s="150">
        <f>(V120*100)/Z120</f>
        <v>9.5890410958904102</v>
      </c>
      <c r="W123" s="150">
        <f>(W120*100)/Z120</f>
        <v>1.3698630136986301</v>
      </c>
      <c r="X123" s="51"/>
      <c r="Y123" s="51"/>
      <c r="Z123" s="282">
        <f>SUM(P123:Y123)</f>
        <v>100</v>
      </c>
      <c r="AA123" s="182"/>
    </row>
    <row r="124" spans="1:27" ht="15" customHeight="1" x14ac:dyDescent="0.45">
      <c r="A124" s="182"/>
      <c r="B124" s="50" t="s">
        <v>65</v>
      </c>
      <c r="C124" s="51">
        <v>15</v>
      </c>
      <c r="D124" s="51">
        <v>15</v>
      </c>
      <c r="E124" s="51">
        <v>8</v>
      </c>
      <c r="F124" s="51">
        <v>6</v>
      </c>
      <c r="G124" s="51">
        <v>10</v>
      </c>
      <c r="H124" s="51">
        <v>2</v>
      </c>
      <c r="I124" s="51">
        <v>9</v>
      </c>
      <c r="J124" s="51">
        <v>11</v>
      </c>
      <c r="K124" s="51"/>
      <c r="L124" s="51"/>
      <c r="M124" s="53">
        <f>SUM(C124:L124)</f>
        <v>76</v>
      </c>
      <c r="N124" s="367"/>
      <c r="O124" s="347" t="s">
        <v>67</v>
      </c>
      <c r="P124" s="259">
        <v>3</v>
      </c>
      <c r="Q124" s="59">
        <v>8</v>
      </c>
      <c r="R124" s="59">
        <v>9</v>
      </c>
      <c r="S124" s="59">
        <v>22</v>
      </c>
      <c r="T124" s="59">
        <v>7</v>
      </c>
      <c r="U124" s="59">
        <v>9</v>
      </c>
      <c r="V124" s="59">
        <v>15</v>
      </c>
      <c r="W124" s="59">
        <v>0</v>
      </c>
      <c r="X124" s="51"/>
      <c r="Y124" s="51"/>
      <c r="Z124" s="282">
        <f>SUM(P124:Y124)</f>
        <v>73</v>
      </c>
      <c r="AA124" s="182"/>
    </row>
    <row r="125" spans="1:27" ht="15" customHeight="1" x14ac:dyDescent="0.45">
      <c r="A125" s="182"/>
      <c r="B125" s="50" t="s">
        <v>317</v>
      </c>
      <c r="C125" s="51">
        <v>4</v>
      </c>
      <c r="D125" s="51"/>
      <c r="E125" s="51"/>
      <c r="F125" s="51">
        <v>3</v>
      </c>
      <c r="G125" s="51">
        <v>1</v>
      </c>
      <c r="H125" s="51">
        <v>4</v>
      </c>
      <c r="I125" s="51"/>
      <c r="J125" s="51">
        <v>1</v>
      </c>
      <c r="K125" s="51"/>
      <c r="L125" s="51"/>
      <c r="M125" s="53">
        <f>SUM(C125:L125)</f>
        <v>13</v>
      </c>
      <c r="N125" s="367"/>
      <c r="O125" s="347" t="s">
        <v>335</v>
      </c>
      <c r="P125" s="259">
        <v>3</v>
      </c>
      <c r="Q125" s="59"/>
      <c r="R125" s="59">
        <v>8</v>
      </c>
      <c r="S125" s="59">
        <v>1</v>
      </c>
      <c r="T125" s="59"/>
      <c r="U125" s="59"/>
      <c r="V125" s="59"/>
      <c r="W125" s="59"/>
      <c r="X125" s="51"/>
      <c r="Y125" s="51"/>
      <c r="Z125" s="282">
        <f>SUM(P125:Y125)</f>
        <v>12</v>
      </c>
      <c r="AA125" s="182"/>
    </row>
    <row r="126" spans="1:27" ht="15" customHeight="1" x14ac:dyDescent="0.2">
      <c r="A126" s="182"/>
      <c r="B126" s="53" t="s">
        <v>5</v>
      </c>
      <c r="C126" s="53">
        <f t="shared" ref="C126:J126" si="70">SUM(C124:C125)</f>
        <v>19</v>
      </c>
      <c r="D126" s="53">
        <f t="shared" si="70"/>
        <v>15</v>
      </c>
      <c r="E126" s="53">
        <f t="shared" si="70"/>
        <v>8</v>
      </c>
      <c r="F126" s="53">
        <f t="shared" si="70"/>
        <v>9</v>
      </c>
      <c r="G126" s="53">
        <f t="shared" si="70"/>
        <v>11</v>
      </c>
      <c r="H126" s="53">
        <f t="shared" si="70"/>
        <v>6</v>
      </c>
      <c r="I126" s="53">
        <f t="shared" si="70"/>
        <v>9</v>
      </c>
      <c r="J126" s="53">
        <f t="shared" si="70"/>
        <v>12</v>
      </c>
      <c r="K126" s="51"/>
      <c r="L126" s="51"/>
      <c r="M126" s="53">
        <f>SUM(C126:L126)</f>
        <v>89</v>
      </c>
      <c r="N126" s="367"/>
      <c r="O126" s="347" t="s">
        <v>5</v>
      </c>
      <c r="P126" s="256">
        <f t="shared" ref="P126:W126" si="71">SUM(P124:P125)</f>
        <v>6</v>
      </c>
      <c r="Q126" s="53">
        <f t="shared" si="71"/>
        <v>8</v>
      </c>
      <c r="R126" s="53">
        <f t="shared" si="71"/>
        <v>17</v>
      </c>
      <c r="S126" s="53">
        <f t="shared" si="71"/>
        <v>23</v>
      </c>
      <c r="T126" s="53">
        <f t="shared" si="71"/>
        <v>7</v>
      </c>
      <c r="U126" s="53">
        <f t="shared" si="71"/>
        <v>9</v>
      </c>
      <c r="V126" s="53">
        <f t="shared" si="71"/>
        <v>15</v>
      </c>
      <c r="W126" s="53">
        <f t="shared" si="71"/>
        <v>0</v>
      </c>
      <c r="X126" s="51"/>
      <c r="Y126" s="51"/>
      <c r="Z126" s="282">
        <f>SUM(Z124:Z125)</f>
        <v>85</v>
      </c>
      <c r="AA126" s="182"/>
    </row>
    <row r="127" spans="1:27" ht="15" customHeight="1" x14ac:dyDescent="0.2">
      <c r="A127" s="182"/>
      <c r="B127" s="53" t="s">
        <v>231</v>
      </c>
      <c r="C127" s="51">
        <f>C126*C112</f>
        <v>76</v>
      </c>
      <c r="D127" s="51">
        <f t="shared" ref="D127:J127" si="72">D126*D112</f>
        <v>52.5</v>
      </c>
      <c r="E127" s="51">
        <f t="shared" si="72"/>
        <v>24</v>
      </c>
      <c r="F127" s="51">
        <f t="shared" si="72"/>
        <v>22.5</v>
      </c>
      <c r="G127" s="51">
        <f t="shared" si="72"/>
        <v>22</v>
      </c>
      <c r="H127" s="51">
        <f t="shared" si="72"/>
        <v>9</v>
      </c>
      <c r="I127" s="51">
        <f t="shared" si="72"/>
        <v>9</v>
      </c>
      <c r="J127" s="51">
        <f t="shared" si="72"/>
        <v>0</v>
      </c>
      <c r="K127" s="53"/>
      <c r="L127" s="51"/>
      <c r="M127" s="53">
        <f>SUM(C127:L127)</f>
        <v>215</v>
      </c>
      <c r="N127" s="367"/>
      <c r="O127" s="347" t="s">
        <v>231</v>
      </c>
      <c r="P127" s="275">
        <f>P126*P112</f>
        <v>24</v>
      </c>
      <c r="Q127" s="51">
        <f t="shared" ref="Q127:W127" si="73">Q126*Q112</f>
        <v>28</v>
      </c>
      <c r="R127" s="51">
        <f t="shared" si="73"/>
        <v>51</v>
      </c>
      <c r="S127" s="51">
        <f t="shared" si="73"/>
        <v>57.5</v>
      </c>
      <c r="T127" s="51">
        <f t="shared" si="73"/>
        <v>14</v>
      </c>
      <c r="U127" s="51">
        <f t="shared" si="73"/>
        <v>13.5</v>
      </c>
      <c r="V127" s="51">
        <f t="shared" si="73"/>
        <v>15</v>
      </c>
      <c r="W127" s="51">
        <f t="shared" si="73"/>
        <v>0</v>
      </c>
      <c r="X127" s="53"/>
      <c r="Y127" s="51"/>
      <c r="Z127" s="282">
        <f>SUM(P127:Y127)</f>
        <v>203</v>
      </c>
      <c r="AA127" s="182"/>
    </row>
    <row r="128" spans="1:27" ht="15" customHeight="1" x14ac:dyDescent="0.2">
      <c r="A128" s="182"/>
      <c r="B128" s="53" t="s">
        <v>26</v>
      </c>
      <c r="C128" s="51">
        <f>M127/M126</f>
        <v>2.4157303370786516</v>
      </c>
      <c r="D128" s="51"/>
      <c r="E128" s="51"/>
      <c r="F128" s="51"/>
      <c r="G128" s="51"/>
      <c r="H128" s="51"/>
      <c r="I128" s="51"/>
      <c r="J128" s="51"/>
      <c r="K128" s="53"/>
      <c r="L128" s="53"/>
      <c r="M128" s="53"/>
      <c r="N128" s="367"/>
      <c r="O128" s="356" t="s">
        <v>26</v>
      </c>
      <c r="P128" s="368">
        <f>Z127/Z126</f>
        <v>2.388235294117647</v>
      </c>
      <c r="Q128" s="51"/>
      <c r="R128" s="51"/>
      <c r="S128" s="51"/>
      <c r="T128" s="51"/>
      <c r="U128" s="51"/>
      <c r="V128" s="51"/>
      <c r="W128" s="51"/>
      <c r="X128" s="53"/>
      <c r="Y128" s="53"/>
      <c r="Z128" s="282"/>
      <c r="AA128" s="182"/>
    </row>
    <row r="129" spans="1:27" ht="15" customHeight="1" x14ac:dyDescent="0.2">
      <c r="A129" s="182"/>
      <c r="B129" s="53" t="s">
        <v>28</v>
      </c>
      <c r="C129" s="150">
        <f>(C126*100)/M126</f>
        <v>21.348314606741575</v>
      </c>
      <c r="D129" s="150">
        <f>(D126*100)/M126</f>
        <v>16.853932584269664</v>
      </c>
      <c r="E129" s="150">
        <f>(E126*100)/M126</f>
        <v>8.9887640449438209</v>
      </c>
      <c r="F129" s="150">
        <f>(F126*100)/M126</f>
        <v>10.112359550561798</v>
      </c>
      <c r="G129" s="150">
        <f>(G126*100)/M126</f>
        <v>12.359550561797754</v>
      </c>
      <c r="H129" s="150">
        <f>(H126*100)/M126</f>
        <v>6.7415730337078648</v>
      </c>
      <c r="I129" s="150">
        <f>(I126*100)/M126</f>
        <v>10.112359550561798</v>
      </c>
      <c r="J129" s="150">
        <f>(J126*100)/M126</f>
        <v>13.48314606741573</v>
      </c>
      <c r="K129" s="53"/>
      <c r="L129" s="53"/>
      <c r="M129" s="53">
        <f>SUM(C129:L129)</f>
        <v>100</v>
      </c>
      <c r="N129" s="582"/>
      <c r="O129" s="347" t="s">
        <v>28</v>
      </c>
      <c r="P129" s="275">
        <f>(P126*100)/Z126</f>
        <v>7.0588235294117645</v>
      </c>
      <c r="Q129" s="150">
        <f>(Q126*100)/Z126</f>
        <v>9.4117647058823533</v>
      </c>
      <c r="R129" s="150">
        <f>(R126*100)/Z126</f>
        <v>20</v>
      </c>
      <c r="S129" s="150">
        <f>(S126*100)/Z126</f>
        <v>27.058823529411764</v>
      </c>
      <c r="T129" s="150">
        <f>(T126*100)/Z126</f>
        <v>8.235294117647058</v>
      </c>
      <c r="U129" s="150">
        <f>(U126*100)/Z126</f>
        <v>10.588235294117647</v>
      </c>
      <c r="V129" s="150">
        <f>(V126*100)/Z126</f>
        <v>17.647058823529413</v>
      </c>
      <c r="W129" s="150">
        <f>(W126*100)/Z126</f>
        <v>0</v>
      </c>
      <c r="X129" s="53"/>
      <c r="Y129" s="53"/>
      <c r="Z129" s="282">
        <f>SUM(P129:Y129)</f>
        <v>100</v>
      </c>
      <c r="AA129" s="182"/>
    </row>
    <row r="130" spans="1:27" ht="15" customHeight="1" x14ac:dyDescent="0.45">
      <c r="A130" s="182"/>
      <c r="B130" s="50" t="s">
        <v>68</v>
      </c>
      <c r="C130" s="51">
        <v>2</v>
      </c>
      <c r="D130" s="51">
        <v>2</v>
      </c>
      <c r="E130" s="51">
        <v>17</v>
      </c>
      <c r="F130" s="51">
        <v>9</v>
      </c>
      <c r="G130" s="51">
        <v>12</v>
      </c>
      <c r="H130" s="51">
        <v>5</v>
      </c>
      <c r="I130" s="51">
        <v>11</v>
      </c>
      <c r="J130" s="51"/>
      <c r="K130" s="51"/>
      <c r="L130" s="51"/>
      <c r="M130" s="53">
        <f>SUM(C130:L130)</f>
        <v>58</v>
      </c>
      <c r="N130" s="367"/>
      <c r="O130" s="347" t="s">
        <v>70</v>
      </c>
      <c r="P130" s="256">
        <v>6</v>
      </c>
      <c r="Q130" s="57">
        <v>6</v>
      </c>
      <c r="R130" s="57">
        <v>7</v>
      </c>
      <c r="S130" s="59">
        <v>6</v>
      </c>
      <c r="T130" s="59">
        <v>15</v>
      </c>
      <c r="U130" s="59">
        <v>4</v>
      </c>
      <c r="V130" s="59">
        <v>7</v>
      </c>
      <c r="W130" s="59">
        <v>4</v>
      </c>
      <c r="X130" s="53"/>
      <c r="Y130" s="51"/>
      <c r="Z130" s="282">
        <f>SUM(P130:Y130)</f>
        <v>55</v>
      </c>
      <c r="AA130" s="182"/>
    </row>
    <row r="131" spans="1:27" ht="15" customHeight="1" x14ac:dyDescent="0.45">
      <c r="A131" s="182"/>
      <c r="B131" s="50" t="s">
        <v>69</v>
      </c>
      <c r="C131" s="51">
        <v>3</v>
      </c>
      <c r="D131" s="51">
        <v>4</v>
      </c>
      <c r="E131" s="51">
        <v>10</v>
      </c>
      <c r="F131" s="51">
        <v>6</v>
      </c>
      <c r="G131" s="51">
        <v>6</v>
      </c>
      <c r="H131" s="51">
        <v>4</v>
      </c>
      <c r="I131" s="51">
        <v>2</v>
      </c>
      <c r="J131" s="51"/>
      <c r="K131" s="51"/>
      <c r="L131" s="51"/>
      <c r="M131" s="53">
        <f>SUM(C131:L131)</f>
        <v>35</v>
      </c>
      <c r="N131" s="367"/>
      <c r="O131" s="347" t="s">
        <v>337</v>
      </c>
      <c r="P131" s="259">
        <v>2</v>
      </c>
      <c r="Q131" s="59">
        <v>4</v>
      </c>
      <c r="R131" s="59">
        <v>8</v>
      </c>
      <c r="S131" s="59">
        <v>7</v>
      </c>
      <c r="T131" s="59">
        <v>3</v>
      </c>
      <c r="U131" s="59">
        <v>7</v>
      </c>
      <c r="V131" s="59">
        <v>2</v>
      </c>
      <c r="W131" s="59"/>
      <c r="X131" s="53"/>
      <c r="Y131" s="51"/>
      <c r="Z131" s="282">
        <f>SUM(P131:Y131)</f>
        <v>33</v>
      </c>
      <c r="AA131" s="182"/>
    </row>
    <row r="132" spans="1:27" ht="15" customHeight="1" x14ac:dyDescent="0.2">
      <c r="A132" s="182"/>
      <c r="B132" s="53" t="s">
        <v>5</v>
      </c>
      <c r="C132" s="53">
        <f t="shared" ref="C132:I132" si="74">SUM(C130:C131)</f>
        <v>5</v>
      </c>
      <c r="D132" s="53">
        <f t="shared" si="74"/>
        <v>6</v>
      </c>
      <c r="E132" s="53">
        <f t="shared" si="74"/>
        <v>27</v>
      </c>
      <c r="F132" s="53">
        <f t="shared" si="74"/>
        <v>15</v>
      </c>
      <c r="G132" s="53">
        <f t="shared" si="74"/>
        <v>18</v>
      </c>
      <c r="H132" s="53">
        <f t="shared" si="74"/>
        <v>9</v>
      </c>
      <c r="I132" s="53">
        <f t="shared" si="74"/>
        <v>13</v>
      </c>
      <c r="J132" s="53"/>
      <c r="K132" s="53"/>
      <c r="L132" s="53"/>
      <c r="M132" s="53">
        <f>SUM(C132:L132)</f>
        <v>93</v>
      </c>
      <c r="N132" s="367"/>
      <c r="O132" s="347" t="s">
        <v>5</v>
      </c>
      <c r="P132" s="256">
        <f t="shared" ref="P132:U132" si="75">SUM(P130:P131)</f>
        <v>8</v>
      </c>
      <c r="Q132" s="53">
        <f t="shared" si="75"/>
        <v>10</v>
      </c>
      <c r="R132" s="53">
        <f t="shared" si="75"/>
        <v>15</v>
      </c>
      <c r="S132" s="53">
        <f t="shared" si="75"/>
        <v>13</v>
      </c>
      <c r="T132" s="53">
        <f t="shared" si="75"/>
        <v>18</v>
      </c>
      <c r="U132" s="53">
        <f t="shared" si="75"/>
        <v>11</v>
      </c>
      <c r="V132" s="53">
        <f>SUM(V130:V131)</f>
        <v>9</v>
      </c>
      <c r="W132" s="53">
        <f>SUM(W130:W131)</f>
        <v>4</v>
      </c>
      <c r="X132" s="53"/>
      <c r="Y132" s="53"/>
      <c r="Z132" s="282">
        <f>SUM(Z130:Z131)</f>
        <v>88</v>
      </c>
      <c r="AA132" s="182"/>
    </row>
    <row r="133" spans="1:27" ht="15" customHeight="1" x14ac:dyDescent="0.45">
      <c r="A133" s="182"/>
      <c r="B133" s="53" t="s">
        <v>242</v>
      </c>
      <c r="C133" s="57">
        <f>C132*C112</f>
        <v>20</v>
      </c>
      <c r="D133" s="57">
        <f t="shared" ref="D133:J133" si="76">D132*D112</f>
        <v>21</v>
      </c>
      <c r="E133" s="57">
        <f t="shared" si="76"/>
        <v>81</v>
      </c>
      <c r="F133" s="57">
        <f t="shared" si="76"/>
        <v>37.5</v>
      </c>
      <c r="G133" s="57">
        <f t="shared" si="76"/>
        <v>36</v>
      </c>
      <c r="H133" s="57">
        <f t="shared" si="76"/>
        <v>13.5</v>
      </c>
      <c r="I133" s="57">
        <f t="shared" si="76"/>
        <v>13</v>
      </c>
      <c r="J133" s="57">
        <f t="shared" si="76"/>
        <v>0</v>
      </c>
      <c r="K133" s="57"/>
      <c r="L133" s="195"/>
      <c r="M133" s="57">
        <f>SUM(C133:L133)</f>
        <v>222</v>
      </c>
      <c r="N133" s="367"/>
      <c r="O133" s="347" t="s">
        <v>352</v>
      </c>
      <c r="P133" s="275">
        <f>(P132*P112)</f>
        <v>32</v>
      </c>
      <c r="Q133" s="51">
        <f t="shared" ref="Q133:W133" si="77">(Q132*Q112)</f>
        <v>35</v>
      </c>
      <c r="R133" s="51">
        <f t="shared" si="77"/>
        <v>45</v>
      </c>
      <c r="S133" s="51">
        <f t="shared" si="77"/>
        <v>32.5</v>
      </c>
      <c r="T133" s="51">
        <f t="shared" si="77"/>
        <v>36</v>
      </c>
      <c r="U133" s="51">
        <f t="shared" si="77"/>
        <v>16.5</v>
      </c>
      <c r="V133" s="51">
        <f t="shared" si="77"/>
        <v>9</v>
      </c>
      <c r="W133" s="51">
        <f t="shared" si="77"/>
        <v>0</v>
      </c>
      <c r="X133" s="57"/>
      <c r="Y133" s="195"/>
      <c r="Z133" s="330">
        <f>SUM(P133:Y133)</f>
        <v>206</v>
      </c>
      <c r="AA133" s="182"/>
    </row>
    <row r="134" spans="1:27" ht="15" customHeight="1" x14ac:dyDescent="0.45">
      <c r="A134" s="182"/>
      <c r="B134" s="53" t="s">
        <v>26</v>
      </c>
      <c r="C134" s="51">
        <f>M133/M132</f>
        <v>2.3870967741935485</v>
      </c>
      <c r="D134" s="51"/>
      <c r="E134" s="51"/>
      <c r="F134" s="51"/>
      <c r="G134" s="51"/>
      <c r="H134" s="51"/>
      <c r="I134" s="51"/>
      <c r="J134" s="51"/>
      <c r="K134" s="51"/>
      <c r="L134" s="195"/>
      <c r="M134" s="57"/>
      <c r="N134" s="367"/>
      <c r="O134" s="347" t="s">
        <v>26</v>
      </c>
      <c r="P134" s="369">
        <f>Z133/Z132</f>
        <v>2.3409090909090908</v>
      </c>
      <c r="Q134" s="51"/>
      <c r="R134" s="51"/>
      <c r="S134" s="51"/>
      <c r="T134" s="51"/>
      <c r="U134" s="51"/>
      <c r="V134" s="51"/>
      <c r="W134" s="51"/>
      <c r="X134" s="51"/>
      <c r="Y134" s="195"/>
      <c r="Z134" s="330"/>
      <c r="AA134" s="182"/>
    </row>
    <row r="135" spans="1:27" ht="15" customHeight="1" x14ac:dyDescent="0.45">
      <c r="A135" s="182"/>
      <c r="B135" s="53" t="s">
        <v>28</v>
      </c>
      <c r="C135" s="150">
        <f>(C132*100)/M132</f>
        <v>5.376344086021505</v>
      </c>
      <c r="D135" s="150">
        <f>(D132*100)/M132</f>
        <v>6.4516129032258061</v>
      </c>
      <c r="E135" s="150">
        <f>(E132*100)/M132</f>
        <v>29.032258064516128</v>
      </c>
      <c r="F135" s="150">
        <f>(F132*100)/M132</f>
        <v>16.129032258064516</v>
      </c>
      <c r="G135" s="150">
        <f>(G132*100)/M132</f>
        <v>19.35483870967742</v>
      </c>
      <c r="H135" s="150">
        <f>(H132*100)/M132</f>
        <v>9.67741935483871</v>
      </c>
      <c r="I135" s="150">
        <f>(I132*100)/M132</f>
        <v>13.978494623655914</v>
      </c>
      <c r="J135" s="239">
        <f>(J132*100)/M132</f>
        <v>0</v>
      </c>
      <c r="K135" s="51">
        <f>(K132*100)/M132</f>
        <v>0</v>
      </c>
      <c r="L135" s="51">
        <f>(L132*100)/M132</f>
        <v>0</v>
      </c>
      <c r="M135" s="57">
        <f>SUM(C135:L135)</f>
        <v>100</v>
      </c>
      <c r="N135" s="582"/>
      <c r="O135" s="347" t="s">
        <v>28</v>
      </c>
      <c r="P135" s="275">
        <f>(P132*100)/Z132</f>
        <v>9.0909090909090917</v>
      </c>
      <c r="Q135" s="51">
        <f>(Q132*100)/Z132</f>
        <v>11.363636363636363</v>
      </c>
      <c r="R135" s="51">
        <f>(R132*100)/Z132</f>
        <v>17.045454545454547</v>
      </c>
      <c r="S135" s="51">
        <f>(S132*100)/Z132</f>
        <v>14.772727272727273</v>
      </c>
      <c r="T135" s="51">
        <f>(T132*100)/Z132</f>
        <v>20.454545454545453</v>
      </c>
      <c r="U135" s="51">
        <f>(U132*100)/Z132</f>
        <v>12.5</v>
      </c>
      <c r="V135" s="51">
        <f>(V132*100)/Z132</f>
        <v>10.227272727272727</v>
      </c>
      <c r="W135" s="51">
        <f>(W132*100)/Z132</f>
        <v>4.5454545454545459</v>
      </c>
      <c r="X135" s="51"/>
      <c r="Y135" s="51"/>
      <c r="Z135" s="330">
        <f>SUM(P135:Y135)</f>
        <v>99.999999999999986</v>
      </c>
      <c r="AA135" s="182"/>
    </row>
    <row r="136" spans="1:27" ht="15" customHeight="1" x14ac:dyDescent="0.45">
      <c r="A136" s="182"/>
      <c r="B136" s="50" t="s">
        <v>71</v>
      </c>
      <c r="C136" s="53">
        <v>1</v>
      </c>
      <c r="D136" s="53">
        <v>2</v>
      </c>
      <c r="E136" s="53"/>
      <c r="F136" s="53">
        <v>4</v>
      </c>
      <c r="G136" s="53">
        <v>15</v>
      </c>
      <c r="H136" s="53">
        <v>16</v>
      </c>
      <c r="I136" s="53">
        <v>4</v>
      </c>
      <c r="J136" s="53">
        <v>4</v>
      </c>
      <c r="K136" s="53"/>
      <c r="L136" s="53"/>
      <c r="M136" s="57">
        <f>SUM(C136:L136)</f>
        <v>46</v>
      </c>
      <c r="N136" s="367"/>
      <c r="O136" s="347" t="s">
        <v>74</v>
      </c>
      <c r="P136" s="259">
        <v>4</v>
      </c>
      <c r="Q136" s="59">
        <v>4</v>
      </c>
      <c r="R136" s="59">
        <v>13</v>
      </c>
      <c r="S136" s="59">
        <v>8</v>
      </c>
      <c r="T136" s="59">
        <v>15</v>
      </c>
      <c r="U136" s="59"/>
      <c r="V136" s="59"/>
      <c r="W136" s="59"/>
      <c r="X136" s="53"/>
      <c r="Y136" s="53"/>
      <c r="Z136" s="330">
        <f>SUM(P136:Y136)</f>
        <v>44</v>
      </c>
      <c r="AA136" s="182"/>
    </row>
    <row r="137" spans="1:27" ht="15" customHeight="1" x14ac:dyDescent="0.45">
      <c r="A137" s="182"/>
      <c r="B137" s="50" t="s">
        <v>73</v>
      </c>
      <c r="C137" s="53">
        <v>15</v>
      </c>
      <c r="D137" s="53">
        <v>6</v>
      </c>
      <c r="E137" s="53">
        <v>1</v>
      </c>
      <c r="F137" s="53">
        <v>2</v>
      </c>
      <c r="G137" s="53">
        <v>1</v>
      </c>
      <c r="H137" s="53"/>
      <c r="I137" s="53"/>
      <c r="J137" s="53"/>
      <c r="K137" s="53"/>
      <c r="L137" s="53"/>
      <c r="M137" s="57">
        <f>SUM(C137:L137)</f>
        <v>25</v>
      </c>
      <c r="N137" s="367"/>
      <c r="O137" s="347" t="s">
        <v>76</v>
      </c>
      <c r="P137" s="259">
        <v>8</v>
      </c>
      <c r="Q137" s="59">
        <v>5</v>
      </c>
      <c r="R137" s="59">
        <v>11</v>
      </c>
      <c r="S137" s="59">
        <v>1</v>
      </c>
      <c r="T137" s="59"/>
      <c r="U137" s="59"/>
      <c r="V137" s="59"/>
      <c r="W137" s="59"/>
      <c r="X137" s="53"/>
      <c r="Y137" s="53"/>
      <c r="Z137" s="330">
        <f>SUM(P137:Y137)</f>
        <v>25</v>
      </c>
      <c r="AA137" s="182"/>
    </row>
    <row r="138" spans="1:27" ht="15" customHeight="1" x14ac:dyDescent="0.45">
      <c r="A138" s="182"/>
      <c r="B138" s="53" t="s">
        <v>5</v>
      </c>
      <c r="C138" s="57">
        <f t="shared" ref="C138:J138" si="78">SUM(C136:C137)</f>
        <v>16</v>
      </c>
      <c r="D138" s="57">
        <f t="shared" si="78"/>
        <v>8</v>
      </c>
      <c r="E138" s="57">
        <f t="shared" si="78"/>
        <v>1</v>
      </c>
      <c r="F138" s="57">
        <f t="shared" si="78"/>
        <v>6</v>
      </c>
      <c r="G138" s="57">
        <f t="shared" si="78"/>
        <v>16</v>
      </c>
      <c r="H138" s="57">
        <f t="shared" si="78"/>
        <v>16</v>
      </c>
      <c r="I138" s="57">
        <f t="shared" si="78"/>
        <v>4</v>
      </c>
      <c r="J138" s="57">
        <f t="shared" si="78"/>
        <v>4</v>
      </c>
      <c r="K138" s="57"/>
      <c r="L138" s="57"/>
      <c r="M138" s="57">
        <f>SUM(C138:L138)</f>
        <v>71</v>
      </c>
      <c r="N138" s="367"/>
      <c r="O138" s="347" t="s">
        <v>5</v>
      </c>
      <c r="P138" s="258">
        <f t="shared" ref="P138:W138" si="79">SUM(P136:P137)</f>
        <v>12</v>
      </c>
      <c r="Q138" s="57">
        <f t="shared" si="79"/>
        <v>9</v>
      </c>
      <c r="R138" s="57">
        <f t="shared" si="79"/>
        <v>24</v>
      </c>
      <c r="S138" s="57">
        <f t="shared" si="79"/>
        <v>9</v>
      </c>
      <c r="T138" s="57">
        <f t="shared" si="79"/>
        <v>15</v>
      </c>
      <c r="U138" s="57">
        <f t="shared" si="79"/>
        <v>0</v>
      </c>
      <c r="V138" s="57">
        <f t="shared" si="79"/>
        <v>0</v>
      </c>
      <c r="W138" s="57">
        <f t="shared" si="79"/>
        <v>0</v>
      </c>
      <c r="X138" s="57"/>
      <c r="Y138" s="57"/>
      <c r="Z138" s="330">
        <f>SUM(Z136:Z137)</f>
        <v>69</v>
      </c>
      <c r="AA138" s="182"/>
    </row>
    <row r="139" spans="1:27" ht="15" customHeight="1" x14ac:dyDescent="0.45">
      <c r="A139" s="182"/>
      <c r="B139" s="53" t="s">
        <v>242</v>
      </c>
      <c r="C139" s="57">
        <f>C138*C112</f>
        <v>64</v>
      </c>
      <c r="D139" s="57">
        <f t="shared" ref="D139:J139" si="80">D138*D112</f>
        <v>28</v>
      </c>
      <c r="E139" s="57">
        <f t="shared" si="80"/>
        <v>3</v>
      </c>
      <c r="F139" s="57">
        <f t="shared" si="80"/>
        <v>15</v>
      </c>
      <c r="G139" s="57">
        <f t="shared" si="80"/>
        <v>32</v>
      </c>
      <c r="H139" s="57">
        <f t="shared" si="80"/>
        <v>24</v>
      </c>
      <c r="I139" s="57">
        <f t="shared" si="80"/>
        <v>4</v>
      </c>
      <c r="J139" s="57">
        <f t="shared" si="80"/>
        <v>0</v>
      </c>
      <c r="K139" s="57"/>
      <c r="L139" s="57"/>
      <c r="M139" s="57">
        <f>SUM(C139:L139)</f>
        <v>170</v>
      </c>
      <c r="N139" s="367"/>
      <c r="O139" s="347" t="s">
        <v>242</v>
      </c>
      <c r="P139" s="258">
        <f>P138*P112</f>
        <v>48</v>
      </c>
      <c r="Q139" s="57">
        <f t="shared" ref="Q139:W139" si="81">Q138*Q112</f>
        <v>31.5</v>
      </c>
      <c r="R139" s="57">
        <f t="shared" si="81"/>
        <v>72</v>
      </c>
      <c r="S139" s="57">
        <f t="shared" si="81"/>
        <v>22.5</v>
      </c>
      <c r="T139" s="57">
        <f t="shared" si="81"/>
        <v>30</v>
      </c>
      <c r="U139" s="57">
        <f t="shared" si="81"/>
        <v>0</v>
      </c>
      <c r="V139" s="57">
        <f t="shared" si="81"/>
        <v>0</v>
      </c>
      <c r="W139" s="57">
        <f t="shared" si="81"/>
        <v>0</v>
      </c>
      <c r="X139" s="57"/>
      <c r="Y139" s="57"/>
      <c r="Z139" s="330">
        <f>SUM(P139:Y139)</f>
        <v>204</v>
      </c>
      <c r="AA139" s="182"/>
    </row>
    <row r="140" spans="1:27" ht="15" customHeight="1" x14ac:dyDescent="0.45">
      <c r="A140" s="182"/>
      <c r="B140" s="53" t="s">
        <v>26</v>
      </c>
      <c r="C140" s="57">
        <f>M139/M138</f>
        <v>2.3943661971830985</v>
      </c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367"/>
      <c r="O140" s="356" t="s">
        <v>26</v>
      </c>
      <c r="P140" s="380">
        <f>Z139/Z138</f>
        <v>2.9565217391304346</v>
      </c>
      <c r="Q140" s="57"/>
      <c r="R140" s="57"/>
      <c r="S140" s="57"/>
      <c r="T140" s="57"/>
      <c r="U140" s="57"/>
      <c r="V140" s="57"/>
      <c r="W140" s="57"/>
      <c r="X140" s="57"/>
      <c r="Y140" s="57"/>
      <c r="Z140" s="330"/>
      <c r="AA140" s="182"/>
    </row>
    <row r="141" spans="1:27" ht="15" customHeight="1" x14ac:dyDescent="0.45">
      <c r="A141" s="182"/>
      <c r="B141" s="53" t="s">
        <v>28</v>
      </c>
      <c r="C141" s="239">
        <f>(C138*100)/M138</f>
        <v>22.535211267605632</v>
      </c>
      <c r="D141" s="239">
        <f>(D138*100)/M138</f>
        <v>11.267605633802816</v>
      </c>
      <c r="E141" s="239">
        <f>(E138*100)/M138</f>
        <v>1.408450704225352</v>
      </c>
      <c r="F141" s="239">
        <f>(F138*100)/M138</f>
        <v>8.4507042253521121</v>
      </c>
      <c r="G141" s="239">
        <f>(G138*100)/M138</f>
        <v>22.535211267605632</v>
      </c>
      <c r="H141" s="239">
        <f>(H138*100)/M138</f>
        <v>22.535211267605632</v>
      </c>
      <c r="I141" s="239">
        <f>(I138*100)/M138</f>
        <v>5.6338028169014081</v>
      </c>
      <c r="J141" s="239">
        <f>(J138*100)/M138</f>
        <v>5.6338028169014081</v>
      </c>
      <c r="K141" s="239">
        <f>(K138*100)/M138</f>
        <v>0</v>
      </c>
      <c r="L141" s="51"/>
      <c r="M141" s="57">
        <f>SUM(C141:L141)</f>
        <v>100</v>
      </c>
      <c r="N141" s="583"/>
      <c r="O141" s="347" t="s">
        <v>28</v>
      </c>
      <c r="P141" s="369">
        <f>(P138*100)/Z138</f>
        <v>17.391304347826086</v>
      </c>
      <c r="Q141" s="150">
        <f>(Q138*100)/Z138</f>
        <v>13.043478260869565</v>
      </c>
      <c r="R141" s="150">
        <f>(R138*100)/Z138</f>
        <v>34.782608695652172</v>
      </c>
      <c r="S141" s="150">
        <f>(S138*100)/Z138</f>
        <v>13.043478260869565</v>
      </c>
      <c r="T141" s="150">
        <f>(T138*100)/Z138</f>
        <v>21.739130434782609</v>
      </c>
      <c r="U141" s="150">
        <f>(U138*100)/Z138</f>
        <v>0</v>
      </c>
      <c r="V141" s="150">
        <f>(V138*100)/Z138</f>
        <v>0</v>
      </c>
      <c r="W141" s="150">
        <f>(W138*100)/Z138</f>
        <v>0</v>
      </c>
      <c r="X141" s="51"/>
      <c r="Y141" s="51"/>
      <c r="Z141" s="330">
        <f>SUM(P141:Y141)</f>
        <v>99.999999999999986</v>
      </c>
      <c r="AA141" s="182"/>
    </row>
    <row r="142" spans="1:27" ht="15" customHeight="1" x14ac:dyDescent="0.45">
      <c r="A142" s="182"/>
      <c r="B142" s="53" t="s">
        <v>75</v>
      </c>
      <c r="C142" s="53">
        <v>2</v>
      </c>
      <c r="D142" s="53">
        <v>3</v>
      </c>
      <c r="E142" s="53">
        <v>3</v>
      </c>
      <c r="F142" s="53">
        <v>8</v>
      </c>
      <c r="G142" s="53">
        <v>9</v>
      </c>
      <c r="H142" s="53"/>
      <c r="I142" s="53"/>
      <c r="J142" s="53">
        <v>1</v>
      </c>
      <c r="K142" s="53"/>
      <c r="L142" s="57"/>
      <c r="M142" s="57">
        <f>SUM(C142:L142)</f>
        <v>26</v>
      </c>
      <c r="N142" s="367"/>
      <c r="O142" s="347" t="s">
        <v>77</v>
      </c>
      <c r="P142" s="259">
        <v>4</v>
      </c>
      <c r="Q142" s="59">
        <v>8</v>
      </c>
      <c r="R142" s="59">
        <v>8</v>
      </c>
      <c r="S142" s="59">
        <v>3</v>
      </c>
      <c r="T142" s="59">
        <v>2</v>
      </c>
      <c r="U142" s="59"/>
      <c r="V142" s="59">
        <v>1</v>
      </c>
      <c r="W142" s="59"/>
      <c r="X142" s="53"/>
      <c r="Y142" s="57"/>
      <c r="Z142" s="330">
        <f>SUM(P142:Y142)</f>
        <v>26</v>
      </c>
      <c r="AA142" s="182"/>
    </row>
    <row r="143" spans="1:27" s="1" customFormat="1" ht="15" customHeight="1" x14ac:dyDescent="0.45">
      <c r="A143" s="182"/>
      <c r="B143" s="53" t="s">
        <v>318</v>
      </c>
      <c r="C143" s="51">
        <v>3</v>
      </c>
      <c r="D143" s="51">
        <v>1</v>
      </c>
      <c r="E143" s="51">
        <v>3</v>
      </c>
      <c r="F143" s="51">
        <v>4</v>
      </c>
      <c r="G143" s="51">
        <v>4</v>
      </c>
      <c r="H143" s="51">
        <v>3</v>
      </c>
      <c r="I143" s="51"/>
      <c r="J143" s="51">
        <v>1</v>
      </c>
      <c r="K143" s="53"/>
      <c r="L143" s="57"/>
      <c r="M143" s="57">
        <f>SUM(C143:L143)</f>
        <v>19</v>
      </c>
      <c r="N143" s="367"/>
      <c r="O143" s="347" t="s">
        <v>336</v>
      </c>
      <c r="P143" s="381">
        <v>8</v>
      </c>
      <c r="Q143" s="234">
        <v>4</v>
      </c>
      <c r="R143" s="234">
        <v>3</v>
      </c>
      <c r="S143" s="234">
        <v>1</v>
      </c>
      <c r="T143" s="234"/>
      <c r="U143" s="234"/>
      <c r="V143" s="234"/>
      <c r="W143" s="234"/>
      <c r="X143" s="53"/>
      <c r="Y143" s="57"/>
      <c r="Z143" s="330">
        <f>SUM(P143:Y143)</f>
        <v>16</v>
      </c>
      <c r="AA143" s="182"/>
    </row>
    <row r="144" spans="1:27" ht="15" customHeight="1" x14ac:dyDescent="0.45">
      <c r="A144" s="182"/>
      <c r="B144" s="53" t="s">
        <v>5</v>
      </c>
      <c r="C144" s="51">
        <f t="shared" ref="C144:H144" si="82">SUM(C142:C143)</f>
        <v>5</v>
      </c>
      <c r="D144" s="51">
        <f t="shared" si="82"/>
        <v>4</v>
      </c>
      <c r="E144" s="51">
        <f t="shared" si="82"/>
        <v>6</v>
      </c>
      <c r="F144" s="51">
        <f t="shared" si="82"/>
        <v>12</v>
      </c>
      <c r="G144" s="51">
        <f t="shared" si="82"/>
        <v>13</v>
      </c>
      <c r="H144" s="51">
        <f t="shared" si="82"/>
        <v>3</v>
      </c>
      <c r="I144" s="51"/>
      <c r="J144" s="51">
        <f>SUM(J142:J143)</f>
        <v>2</v>
      </c>
      <c r="K144" s="57"/>
      <c r="L144" s="57"/>
      <c r="M144" s="57">
        <f>SUM(C144:L144)</f>
        <v>45</v>
      </c>
      <c r="N144" s="367"/>
      <c r="O144" s="347" t="s">
        <v>5</v>
      </c>
      <c r="P144" s="275">
        <f t="shared" ref="P144:V144" si="83">SUM(P142)</f>
        <v>4</v>
      </c>
      <c r="Q144" s="51">
        <f t="shared" si="83"/>
        <v>8</v>
      </c>
      <c r="R144" s="51">
        <f t="shared" si="83"/>
        <v>8</v>
      </c>
      <c r="S144" s="51">
        <f t="shared" si="83"/>
        <v>3</v>
      </c>
      <c r="T144" s="51">
        <f t="shared" si="83"/>
        <v>2</v>
      </c>
      <c r="U144" s="51">
        <f t="shared" si="83"/>
        <v>0</v>
      </c>
      <c r="V144" s="51">
        <f t="shared" si="83"/>
        <v>1</v>
      </c>
      <c r="W144" s="51"/>
      <c r="X144" s="57"/>
      <c r="Y144" s="57"/>
      <c r="Z144" s="330">
        <f>SUM(P144:Y144)</f>
        <v>26</v>
      </c>
      <c r="AA144" s="182"/>
    </row>
    <row r="145" spans="1:27" ht="15" customHeight="1" x14ac:dyDescent="0.45">
      <c r="A145" s="182"/>
      <c r="B145" s="53" t="s">
        <v>242</v>
      </c>
      <c r="C145" s="57">
        <f>C144*C112</f>
        <v>20</v>
      </c>
      <c r="D145" s="57">
        <f t="shared" ref="D145:J145" si="84">D144*D112</f>
        <v>14</v>
      </c>
      <c r="E145" s="57">
        <f t="shared" si="84"/>
        <v>18</v>
      </c>
      <c r="F145" s="57">
        <f t="shared" si="84"/>
        <v>30</v>
      </c>
      <c r="G145" s="57">
        <f t="shared" si="84"/>
        <v>26</v>
      </c>
      <c r="H145" s="57">
        <f t="shared" si="84"/>
        <v>4.5</v>
      </c>
      <c r="I145" s="57">
        <f t="shared" si="84"/>
        <v>0</v>
      </c>
      <c r="J145" s="57">
        <f t="shared" si="84"/>
        <v>0</v>
      </c>
      <c r="K145" s="57"/>
      <c r="L145" s="57"/>
      <c r="M145" s="57">
        <f>SUM(C145:L145)</f>
        <v>112.5</v>
      </c>
      <c r="N145" s="367"/>
      <c r="O145" s="347" t="s">
        <v>242</v>
      </c>
      <c r="P145" s="258">
        <f>P144*P112</f>
        <v>16</v>
      </c>
      <c r="Q145" s="57">
        <f t="shared" ref="Q145:V145" si="85">Q144*Q112</f>
        <v>28</v>
      </c>
      <c r="R145" s="57">
        <f t="shared" si="85"/>
        <v>24</v>
      </c>
      <c r="S145" s="57">
        <f t="shared" si="85"/>
        <v>7.5</v>
      </c>
      <c r="T145" s="57">
        <f t="shared" si="85"/>
        <v>4</v>
      </c>
      <c r="U145" s="57">
        <f t="shared" si="85"/>
        <v>0</v>
      </c>
      <c r="V145" s="57">
        <f t="shared" si="85"/>
        <v>1</v>
      </c>
      <c r="W145" s="57"/>
      <c r="X145" s="57"/>
      <c r="Y145" s="57"/>
      <c r="Z145" s="330">
        <f>SUM(P145:Y145)</f>
        <v>80.5</v>
      </c>
      <c r="AA145" s="182"/>
    </row>
    <row r="146" spans="1:27" ht="15" customHeight="1" x14ac:dyDescent="0.45">
      <c r="A146" s="182"/>
      <c r="B146" s="53" t="s">
        <v>26</v>
      </c>
      <c r="C146" s="57">
        <f>M145/M144</f>
        <v>2.5</v>
      </c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367"/>
      <c r="O146" s="356" t="s">
        <v>26</v>
      </c>
      <c r="P146" s="380">
        <f>Z145/Z144</f>
        <v>3.0961538461538463</v>
      </c>
      <c r="Q146" s="57"/>
      <c r="R146" s="57"/>
      <c r="S146" s="57"/>
      <c r="T146" s="57"/>
      <c r="U146" s="57"/>
      <c r="V146" s="57"/>
      <c r="W146" s="57"/>
      <c r="X146" s="57"/>
      <c r="Y146" s="57"/>
      <c r="Z146" s="330"/>
      <c r="AA146" s="182"/>
    </row>
    <row r="147" spans="1:27" ht="17.25" customHeight="1" thickBot="1" x14ac:dyDescent="0.5">
      <c r="A147" s="182"/>
      <c r="B147" s="53" t="s">
        <v>28</v>
      </c>
      <c r="C147" s="439">
        <f>(C144*100)/M144</f>
        <v>11.111111111111111</v>
      </c>
      <c r="D147" s="439">
        <f>(D144*100)/M144</f>
        <v>8.8888888888888893</v>
      </c>
      <c r="E147" s="439">
        <f>(E144*100)/M144</f>
        <v>13.333333333333334</v>
      </c>
      <c r="F147" s="439">
        <f>(F144*100)/M144</f>
        <v>26.666666666666668</v>
      </c>
      <c r="G147" s="439">
        <f>(G144*100)/M144</f>
        <v>28.888888888888889</v>
      </c>
      <c r="H147" s="439">
        <f>(H144*100)/M144</f>
        <v>6.666666666666667</v>
      </c>
      <c r="I147" s="439">
        <f>(I144*100)/M144</f>
        <v>0</v>
      </c>
      <c r="J147" s="439">
        <f>(J144*100)/M144</f>
        <v>4.4444444444444446</v>
      </c>
      <c r="K147" s="440"/>
      <c r="L147" s="440"/>
      <c r="M147" s="441">
        <f>SUM(C147:L147)</f>
        <v>100</v>
      </c>
      <c r="N147" s="582"/>
      <c r="O147" s="362" t="s">
        <v>28</v>
      </c>
      <c r="P147" s="382">
        <f>(P144*100)/Z144</f>
        <v>15.384615384615385</v>
      </c>
      <c r="Q147" s="332">
        <f>(Q144*100)/Z144</f>
        <v>30.76923076923077</v>
      </c>
      <c r="R147" s="332">
        <f>(R144*100)/Z144</f>
        <v>30.76923076923077</v>
      </c>
      <c r="S147" s="332">
        <f>(S144*100)/Z144</f>
        <v>11.538461538461538</v>
      </c>
      <c r="T147" s="332">
        <f>(T144*100)/Z144</f>
        <v>7.6923076923076925</v>
      </c>
      <c r="U147" s="332">
        <f>(U144*100)/Z144</f>
        <v>0</v>
      </c>
      <c r="V147" s="332">
        <f>(V144*100)/Z144</f>
        <v>3.8461538461538463</v>
      </c>
      <c r="W147" s="331"/>
      <c r="X147" s="333"/>
      <c r="Y147" s="333"/>
      <c r="Z147" s="334">
        <f>SUM(P147:Y147)</f>
        <v>99.999999999999986</v>
      </c>
      <c r="AA147" s="182"/>
    </row>
    <row r="148" spans="1:27" s="1" customFormat="1" ht="15" customHeight="1" x14ac:dyDescent="0.55000000000000004">
      <c r="A148" s="747" t="s">
        <v>354</v>
      </c>
      <c r="B148" s="748"/>
      <c r="C148" s="66">
        <f>C144+C138+C132+C126+C120+C114</f>
        <v>83</v>
      </c>
      <c r="D148" s="66">
        <f t="shared" ref="D148:J148" si="86">D144+D138+D132+D126+D120+D114</f>
        <v>51</v>
      </c>
      <c r="E148" s="66">
        <f t="shared" si="86"/>
        <v>56</v>
      </c>
      <c r="F148" s="66">
        <f t="shared" si="86"/>
        <v>64</v>
      </c>
      <c r="G148" s="66">
        <f t="shared" si="86"/>
        <v>76</v>
      </c>
      <c r="H148" s="66">
        <f t="shared" si="86"/>
        <v>53</v>
      </c>
      <c r="I148" s="66">
        <f t="shared" si="86"/>
        <v>37</v>
      </c>
      <c r="J148" s="66">
        <f t="shared" si="86"/>
        <v>21</v>
      </c>
      <c r="K148" s="661"/>
      <c r="L148" s="661"/>
      <c r="M148" s="66">
        <f>SUM(C148:L148)</f>
        <v>441</v>
      </c>
      <c r="N148" s="762" t="s">
        <v>354</v>
      </c>
      <c r="O148" s="763"/>
      <c r="P148" s="383">
        <f>P144+P138+P132+P126+P120+P114</f>
        <v>53</v>
      </c>
      <c r="Q148" s="321">
        <f t="shared" ref="Q148:W148" si="87">Q144+Q138+Q132+Q126+Q120+Q114</f>
        <v>48</v>
      </c>
      <c r="R148" s="321">
        <f t="shared" si="87"/>
        <v>78</v>
      </c>
      <c r="S148" s="321">
        <f t="shared" si="87"/>
        <v>64</v>
      </c>
      <c r="T148" s="321">
        <f t="shared" si="87"/>
        <v>58</v>
      </c>
      <c r="U148" s="321">
        <f t="shared" si="87"/>
        <v>60</v>
      </c>
      <c r="V148" s="321">
        <f t="shared" si="87"/>
        <v>44</v>
      </c>
      <c r="W148" s="321">
        <f t="shared" si="87"/>
        <v>6</v>
      </c>
      <c r="X148" s="322"/>
      <c r="Y148" s="322"/>
      <c r="Z148" s="323">
        <f>SUM(P148:Y148)</f>
        <v>411</v>
      </c>
      <c r="AA148" s="182"/>
    </row>
    <row r="149" spans="1:27" s="1" customFormat="1" ht="15" customHeight="1" x14ac:dyDescent="0.55000000000000004">
      <c r="A149" s="256"/>
      <c r="B149" s="256" t="s">
        <v>242</v>
      </c>
      <c r="C149" s="662">
        <f>C112*83</f>
        <v>332</v>
      </c>
      <c r="D149" s="662">
        <f t="shared" ref="D149:J149" si="88">D112*83</f>
        <v>290.5</v>
      </c>
      <c r="E149" s="662">
        <f t="shared" si="88"/>
        <v>249</v>
      </c>
      <c r="F149" s="662">
        <f t="shared" si="88"/>
        <v>207.5</v>
      </c>
      <c r="G149" s="662">
        <f t="shared" si="88"/>
        <v>166</v>
      </c>
      <c r="H149" s="662">
        <f t="shared" si="88"/>
        <v>124.5</v>
      </c>
      <c r="I149" s="662">
        <f t="shared" si="88"/>
        <v>83</v>
      </c>
      <c r="J149" s="662">
        <f t="shared" si="88"/>
        <v>0</v>
      </c>
      <c r="K149" s="661"/>
      <c r="L149" s="661"/>
      <c r="M149" s="66">
        <f>SUM(C149:L149)</f>
        <v>1452.5</v>
      </c>
      <c r="N149" s="643" t="s">
        <v>242</v>
      </c>
      <c r="O149" s="274"/>
      <c r="P149" s="262">
        <f>Q148*P112</f>
        <v>192</v>
      </c>
      <c r="Q149" s="249">
        <f t="shared" ref="Q149:W149" si="89">R148*Q112</f>
        <v>273</v>
      </c>
      <c r="R149" s="249">
        <f t="shared" si="89"/>
        <v>192</v>
      </c>
      <c r="S149" s="249">
        <f t="shared" si="89"/>
        <v>145</v>
      </c>
      <c r="T149" s="249">
        <f t="shared" si="89"/>
        <v>120</v>
      </c>
      <c r="U149" s="249">
        <f t="shared" si="89"/>
        <v>66</v>
      </c>
      <c r="V149" s="249">
        <f t="shared" si="89"/>
        <v>6</v>
      </c>
      <c r="W149" s="249">
        <f t="shared" si="89"/>
        <v>0</v>
      </c>
      <c r="X149" s="255"/>
      <c r="Y149" s="255"/>
      <c r="Z149" s="324">
        <f>SUM(P149:Y149)</f>
        <v>994</v>
      </c>
      <c r="AA149" s="182"/>
    </row>
    <row r="150" spans="1:27" s="1" customFormat="1" ht="15" customHeight="1" x14ac:dyDescent="0.55000000000000004">
      <c r="A150" s="749" t="s">
        <v>353</v>
      </c>
      <c r="B150" s="750"/>
      <c r="C150" s="66">
        <f>(C148*100)/M148</f>
        <v>18.820861678004537</v>
      </c>
      <c r="D150" s="66">
        <f>(D148*100)/M148</f>
        <v>11.564625850340136</v>
      </c>
      <c r="E150" s="66">
        <f>(E148*100)/M148</f>
        <v>12.698412698412698</v>
      </c>
      <c r="F150" s="66">
        <f>(F148*100)/M148</f>
        <v>14.512471655328799</v>
      </c>
      <c r="G150" s="66">
        <f>(G148*100)/M148</f>
        <v>17.233560090702948</v>
      </c>
      <c r="H150" s="66">
        <f>(H148*100)/M148</f>
        <v>12.01814058956916</v>
      </c>
      <c r="I150" s="66">
        <f>(I148*100)/M148</f>
        <v>8.3900226757369616</v>
      </c>
      <c r="J150" s="66">
        <f>(J148*100)/M148</f>
        <v>4.7619047619047619</v>
      </c>
      <c r="K150" s="661"/>
      <c r="L150" s="661"/>
      <c r="M150" s="66">
        <f>SUM(C150:L150)</f>
        <v>100</v>
      </c>
      <c r="N150" s="764" t="s">
        <v>353</v>
      </c>
      <c r="O150" s="765"/>
      <c r="P150" s="263">
        <f>(P148*100)/Z148</f>
        <v>12.895377128953772</v>
      </c>
      <c r="Q150" s="253">
        <f>(Q148*100)/Z148</f>
        <v>11.678832116788321</v>
      </c>
      <c r="R150" s="253">
        <f>(R148*100)/Z148</f>
        <v>18.978102189781023</v>
      </c>
      <c r="S150" s="253">
        <f>(S148*100)/Z148</f>
        <v>15.571776155717762</v>
      </c>
      <c r="T150" s="253">
        <f>(T148*100)/Z148</f>
        <v>14.111922141119221</v>
      </c>
      <c r="U150" s="253">
        <f>(U148*100)/Z148</f>
        <v>14.598540145985401</v>
      </c>
      <c r="V150" s="253">
        <f>(V148*100)/Z148</f>
        <v>10.70559610705596</v>
      </c>
      <c r="W150" s="253">
        <f>(W148*100)/Z148</f>
        <v>1.4598540145985401</v>
      </c>
      <c r="X150" s="255"/>
      <c r="Y150" s="255"/>
      <c r="Z150" s="325">
        <f>SUM(P150:Y150)</f>
        <v>100</v>
      </c>
      <c r="AA150" s="182"/>
    </row>
    <row r="151" spans="1:27" s="1" customFormat="1" ht="15" customHeight="1" thickBot="1" x14ac:dyDescent="0.6">
      <c r="A151" s="751" t="s">
        <v>27</v>
      </c>
      <c r="B151" s="752"/>
      <c r="C151" s="660"/>
      <c r="D151" s="231">
        <f>M149/M148</f>
        <v>3.2936507936507935</v>
      </c>
      <c r="E151" s="660"/>
      <c r="F151" s="660"/>
      <c r="G151" s="660"/>
      <c r="H151" s="660"/>
      <c r="I151" s="660"/>
      <c r="J151" s="660"/>
      <c r="K151" s="195"/>
      <c r="L151" s="195"/>
      <c r="M151" s="57"/>
      <c r="N151" s="767" t="s">
        <v>27</v>
      </c>
      <c r="O151" s="752"/>
      <c r="P151" s="350">
        <f>Z149/Z148</f>
        <v>2.4184914841849148</v>
      </c>
      <c r="Q151" s="326"/>
      <c r="R151" s="326"/>
      <c r="S151" s="326"/>
      <c r="T151" s="326"/>
      <c r="U151" s="326"/>
      <c r="V151" s="326"/>
      <c r="W151" s="327"/>
      <c r="X151" s="327"/>
      <c r="Y151" s="327"/>
      <c r="Z151" s="328"/>
      <c r="AA151" s="182"/>
    </row>
    <row r="152" spans="1:27" s="1" customFormat="1" ht="15" customHeight="1" x14ac:dyDescent="0.45">
      <c r="A152" s="182"/>
      <c r="B152" s="78"/>
      <c r="C152" s="196"/>
      <c r="D152" s="196"/>
      <c r="E152" s="196"/>
      <c r="F152" s="196"/>
      <c r="G152" s="196"/>
      <c r="H152" s="196"/>
      <c r="I152" s="196"/>
      <c r="J152" s="196"/>
      <c r="K152" s="197"/>
      <c r="L152" s="197"/>
      <c r="M152" s="198"/>
      <c r="N152" s="182"/>
      <c r="O152" s="78"/>
      <c r="P152" s="196"/>
      <c r="Q152" s="268"/>
      <c r="R152" s="268"/>
      <c r="S152" s="268"/>
      <c r="T152" s="268"/>
      <c r="U152" s="268"/>
      <c r="V152" s="268"/>
      <c r="W152" s="196"/>
      <c r="X152" s="197"/>
      <c r="Y152" s="197"/>
      <c r="Z152" s="198"/>
      <c r="AA152" s="182"/>
    </row>
    <row r="153" spans="1:27" s="1" customFormat="1" ht="21" customHeight="1" x14ac:dyDescent="0.45">
      <c r="A153" s="182"/>
      <c r="B153" s="5" t="s">
        <v>355</v>
      </c>
      <c r="C153" s="196"/>
      <c r="D153" s="196">
        <f>C150+D150+E150</f>
        <v>43.083900226757372</v>
      </c>
      <c r="E153" s="196"/>
      <c r="F153" s="196"/>
      <c r="G153" s="196"/>
      <c r="H153" s="196"/>
      <c r="I153" s="196"/>
      <c r="J153" s="196"/>
      <c r="K153" s="197"/>
      <c r="L153" s="197"/>
      <c r="M153" s="198"/>
      <c r="N153" s="182"/>
      <c r="O153" s="78"/>
      <c r="P153" s="196"/>
      <c r="Q153" s="268"/>
      <c r="R153" s="268"/>
      <c r="S153" s="268"/>
      <c r="T153" s="268"/>
      <c r="U153" s="268"/>
      <c r="V153" s="268"/>
      <c r="W153" s="196"/>
      <c r="X153" s="197"/>
      <c r="Y153" s="197"/>
      <c r="Z153" s="198"/>
      <c r="AA153" s="182"/>
    </row>
    <row r="154" spans="1:27" s="1" customFormat="1" ht="21" customHeight="1" x14ac:dyDescent="0.5">
      <c r="A154" s="182"/>
      <c r="B154" s="78"/>
      <c r="C154" s="196"/>
      <c r="D154" s="196"/>
      <c r="E154" s="196"/>
      <c r="F154" s="196"/>
      <c r="G154" s="196"/>
      <c r="H154" s="196"/>
      <c r="I154" s="196"/>
      <c r="J154" s="196"/>
      <c r="K154" s="197"/>
      <c r="L154" s="197"/>
      <c r="M154" s="198"/>
      <c r="N154" s="182"/>
      <c r="O154" s="215" t="s">
        <v>355</v>
      </c>
      <c r="P154" s="386"/>
      <c r="Q154" s="387">
        <f>P150+Q150+R150</f>
        <v>43.552311435523116</v>
      </c>
      <c r="R154" s="388"/>
      <c r="S154" s="268"/>
      <c r="T154" s="268"/>
      <c r="U154" s="268"/>
      <c r="V154" s="268"/>
      <c r="W154" s="196"/>
      <c r="X154" s="197"/>
      <c r="Y154" s="197"/>
      <c r="Z154" s="198"/>
      <c r="AA154" s="182"/>
    </row>
    <row r="155" spans="1:27" s="1" customFormat="1" ht="15" customHeight="1" x14ac:dyDescent="0.5">
      <c r="A155" s="182"/>
      <c r="B155" s="5" t="s">
        <v>327</v>
      </c>
      <c r="C155" s="196"/>
      <c r="D155" s="196"/>
      <c r="E155" s="196"/>
      <c r="F155" s="196"/>
      <c r="G155" s="196"/>
      <c r="H155" s="196"/>
      <c r="I155" s="196"/>
      <c r="J155" s="196"/>
      <c r="K155" s="197"/>
      <c r="L155" s="197"/>
      <c r="M155" s="198"/>
      <c r="N155" s="182"/>
      <c r="O155" s="215" t="s">
        <v>333</v>
      </c>
      <c r="P155" s="386"/>
      <c r="Q155" s="388"/>
      <c r="R155" s="388"/>
      <c r="S155" s="268"/>
      <c r="T155" s="268"/>
      <c r="U155" s="268"/>
      <c r="V155" s="268"/>
      <c r="W155" s="196"/>
      <c r="X155" s="197"/>
      <c r="Y155" s="197"/>
      <c r="Z155" s="198"/>
      <c r="AA155" s="182"/>
    </row>
    <row r="156" spans="1:27" s="1" customFormat="1" ht="15" customHeight="1" x14ac:dyDescent="0.45">
      <c r="A156" s="182"/>
      <c r="B156" s="78"/>
      <c r="C156" s="196"/>
      <c r="D156" s="196"/>
      <c r="E156" s="196"/>
      <c r="F156" s="196"/>
      <c r="G156" s="196"/>
      <c r="H156" s="196"/>
      <c r="I156" s="196"/>
      <c r="J156" s="196"/>
      <c r="K156" s="197"/>
      <c r="L156" s="197"/>
      <c r="M156" s="198"/>
      <c r="N156" s="182"/>
      <c r="O156" s="78"/>
      <c r="P156" s="196"/>
      <c r="Q156" s="268"/>
      <c r="R156" s="268"/>
      <c r="S156" s="268"/>
      <c r="T156" s="268"/>
      <c r="U156" s="268"/>
      <c r="V156" s="268"/>
      <c r="W156" s="196"/>
      <c r="X156" s="197"/>
      <c r="Y156" s="197"/>
      <c r="Z156" s="198"/>
      <c r="AA156" s="182"/>
    </row>
    <row r="157" spans="1:27" s="1" customFormat="1" ht="15" customHeight="1" x14ac:dyDescent="0.45">
      <c r="A157" s="182"/>
      <c r="B157" s="78"/>
      <c r="C157" s="196"/>
      <c r="D157" s="196"/>
      <c r="E157" s="196"/>
      <c r="F157" s="196"/>
      <c r="G157" s="196"/>
      <c r="H157" s="196"/>
      <c r="I157" s="196"/>
      <c r="J157" s="196"/>
      <c r="K157" s="197"/>
      <c r="L157" s="197"/>
      <c r="M157" s="198"/>
      <c r="N157" s="182"/>
      <c r="O157" s="78"/>
      <c r="P157" s="196"/>
      <c r="Q157" s="268"/>
      <c r="R157" s="268"/>
      <c r="S157" s="268"/>
      <c r="T157" s="268"/>
      <c r="U157" s="268"/>
      <c r="V157" s="268"/>
      <c r="W157" s="196"/>
      <c r="X157" s="197"/>
      <c r="Y157" s="197"/>
      <c r="Z157" s="198"/>
      <c r="AA157" s="182"/>
    </row>
    <row r="158" spans="1:27" s="1" customFormat="1" ht="15" customHeight="1" x14ac:dyDescent="0.45">
      <c r="A158" s="182"/>
      <c r="B158" s="78"/>
      <c r="C158" s="196"/>
      <c r="D158" s="196"/>
      <c r="E158" s="196"/>
      <c r="F158" s="196"/>
      <c r="G158" s="196"/>
      <c r="H158" s="196"/>
      <c r="I158" s="196"/>
      <c r="J158" s="196"/>
      <c r="K158" s="197"/>
      <c r="L158" s="197"/>
      <c r="M158" s="198"/>
      <c r="N158" s="182"/>
      <c r="O158" s="78"/>
      <c r="P158" s="196"/>
      <c r="Q158" s="268"/>
      <c r="R158" s="268"/>
      <c r="S158" s="268"/>
      <c r="T158" s="268"/>
      <c r="U158" s="268"/>
      <c r="V158" s="268"/>
      <c r="W158" s="196"/>
      <c r="X158" s="197"/>
      <c r="Y158" s="197"/>
      <c r="Z158" s="198"/>
      <c r="AA158" s="182"/>
    </row>
    <row r="159" spans="1:27" ht="24" x14ac:dyDescent="0.45">
      <c r="A159" s="182"/>
      <c r="B159" s="191"/>
      <c r="C159" s="196"/>
      <c r="D159" s="196"/>
      <c r="E159" s="196"/>
      <c r="F159" s="196"/>
      <c r="G159" s="196"/>
      <c r="H159" s="196"/>
      <c r="I159" s="196"/>
      <c r="J159" s="196"/>
      <c r="K159" s="197"/>
      <c r="L159" s="197"/>
      <c r="M159" s="198"/>
      <c r="N159" s="182"/>
      <c r="O159" s="224"/>
      <c r="P159" s="196"/>
      <c r="Q159" s="196"/>
      <c r="R159" s="196"/>
      <c r="S159" s="196"/>
      <c r="T159" s="196"/>
      <c r="U159" s="196"/>
      <c r="V159" s="196"/>
      <c r="W159" s="196"/>
      <c r="X159" s="197"/>
      <c r="Y159" s="197"/>
      <c r="Z159" s="198"/>
      <c r="AA159" s="182"/>
    </row>
    <row r="160" spans="1:27" ht="24" x14ac:dyDescent="0.45">
      <c r="A160" s="182"/>
      <c r="B160" s="5"/>
      <c r="C160" s="5"/>
      <c r="D160" s="5"/>
      <c r="E160" s="5"/>
      <c r="F160" s="196"/>
      <c r="G160" s="196"/>
      <c r="H160" s="196"/>
      <c r="I160" s="196"/>
      <c r="J160" s="196"/>
      <c r="K160" s="197"/>
      <c r="L160" s="197"/>
      <c r="M160" s="198"/>
      <c r="N160" s="182"/>
      <c r="O160" s="5"/>
      <c r="P160" s="5"/>
      <c r="Q160" s="5"/>
      <c r="R160" s="5"/>
      <c r="S160" s="196"/>
      <c r="T160" s="196"/>
      <c r="U160" s="196"/>
      <c r="V160" s="196"/>
      <c r="W160" s="196"/>
      <c r="X160" s="197"/>
      <c r="Y160" s="197"/>
      <c r="Z160" s="198"/>
      <c r="AA160" s="182"/>
    </row>
    <row r="161" spans="2:27" ht="23.25" customHeight="1" x14ac:dyDescent="0.2">
      <c r="B161" s="730" t="s">
        <v>255</v>
      </c>
      <c r="C161" s="730"/>
      <c r="D161" s="730"/>
      <c r="E161" s="730"/>
      <c r="F161" s="730"/>
      <c r="G161" s="730"/>
      <c r="H161" s="730"/>
      <c r="I161" s="730"/>
      <c r="J161" s="730"/>
      <c r="K161" s="730"/>
      <c r="L161" s="730"/>
      <c r="M161" s="730"/>
      <c r="N161" s="182"/>
      <c r="O161" s="730" t="s">
        <v>255</v>
      </c>
      <c r="P161" s="730"/>
      <c r="Q161" s="730"/>
      <c r="R161" s="730"/>
      <c r="S161" s="730"/>
      <c r="T161" s="730"/>
      <c r="U161" s="730"/>
      <c r="V161" s="730"/>
      <c r="W161" s="730"/>
      <c r="X161" s="730"/>
      <c r="Y161" s="730"/>
      <c r="Z161" s="730"/>
      <c r="AA161" s="182"/>
    </row>
    <row r="162" spans="2:27" ht="15" customHeight="1" thickBot="1" x14ac:dyDescent="0.25">
      <c r="B162" s="731" t="s">
        <v>315</v>
      </c>
      <c r="C162" s="731"/>
      <c r="D162" s="731"/>
      <c r="E162" s="731"/>
      <c r="F162" s="731"/>
      <c r="G162" s="731"/>
      <c r="H162" s="731"/>
      <c r="I162" s="731"/>
      <c r="J162" s="731"/>
      <c r="K162" s="731"/>
      <c r="L162" s="731"/>
      <c r="M162" s="731"/>
      <c r="N162" s="182"/>
      <c r="O162" s="731" t="s">
        <v>310</v>
      </c>
      <c r="P162" s="731"/>
      <c r="Q162" s="731"/>
      <c r="R162" s="731"/>
      <c r="S162" s="731"/>
      <c r="T162" s="731"/>
      <c r="U162" s="731"/>
      <c r="V162" s="731"/>
      <c r="W162" s="731"/>
      <c r="X162" s="731"/>
      <c r="Y162" s="731"/>
      <c r="Z162" s="731"/>
      <c r="AA162" s="182"/>
    </row>
    <row r="163" spans="2:27" ht="19.5" customHeight="1" x14ac:dyDescent="0.2">
      <c r="B163" s="707" t="s">
        <v>1</v>
      </c>
      <c r="C163" s="709" t="s">
        <v>2</v>
      </c>
      <c r="D163" s="710"/>
      <c r="E163" s="710"/>
      <c r="F163" s="710"/>
      <c r="G163" s="710"/>
      <c r="H163" s="710"/>
      <c r="I163" s="710"/>
      <c r="J163" s="710"/>
      <c r="K163" s="710"/>
      <c r="L163" s="710"/>
      <c r="M163" s="10"/>
      <c r="N163" s="182"/>
      <c r="O163" s="707" t="s">
        <v>1</v>
      </c>
      <c r="P163" s="709" t="s">
        <v>2</v>
      </c>
      <c r="Q163" s="710"/>
      <c r="R163" s="710"/>
      <c r="S163" s="710"/>
      <c r="T163" s="710"/>
      <c r="U163" s="710"/>
      <c r="V163" s="710"/>
      <c r="W163" s="710"/>
      <c r="X163" s="710"/>
      <c r="Y163" s="710"/>
      <c r="Z163" s="10"/>
      <c r="AA163" s="182"/>
    </row>
    <row r="164" spans="2:27" ht="18" customHeight="1" thickBot="1" x14ac:dyDescent="0.25">
      <c r="B164" s="708"/>
      <c r="C164" s="12">
        <v>4</v>
      </c>
      <c r="D164" s="12">
        <v>3.5</v>
      </c>
      <c r="E164" s="12">
        <v>3</v>
      </c>
      <c r="F164" s="12">
        <v>2.5</v>
      </c>
      <c r="G164" s="12">
        <v>2</v>
      </c>
      <c r="H164" s="12">
        <v>1.5</v>
      </c>
      <c r="I164" s="12">
        <v>1</v>
      </c>
      <c r="J164" s="12">
        <v>0</v>
      </c>
      <c r="K164" s="12" t="s">
        <v>3</v>
      </c>
      <c r="L164" s="12" t="s">
        <v>4</v>
      </c>
      <c r="M164" s="13" t="s">
        <v>5</v>
      </c>
      <c r="N164" s="182"/>
      <c r="O164" s="708"/>
      <c r="P164" s="12">
        <v>4</v>
      </c>
      <c r="Q164" s="12">
        <v>3.5</v>
      </c>
      <c r="R164" s="12">
        <v>3</v>
      </c>
      <c r="S164" s="12">
        <v>2.5</v>
      </c>
      <c r="T164" s="12">
        <v>2</v>
      </c>
      <c r="U164" s="12">
        <v>1.5</v>
      </c>
      <c r="V164" s="12">
        <v>1</v>
      </c>
      <c r="W164" s="12">
        <v>0</v>
      </c>
      <c r="X164" s="12" t="s">
        <v>3</v>
      </c>
      <c r="Y164" s="12" t="s">
        <v>4</v>
      </c>
      <c r="Z164" s="13" t="s">
        <v>5</v>
      </c>
      <c r="AA164" s="182"/>
    </row>
    <row r="165" spans="2:27" ht="18.75" x14ac:dyDescent="0.2">
      <c r="B165" s="50" t="s">
        <v>81</v>
      </c>
      <c r="C165" s="51">
        <v>19</v>
      </c>
      <c r="D165" s="51">
        <v>6</v>
      </c>
      <c r="E165" s="51">
        <v>6</v>
      </c>
      <c r="F165" s="51">
        <v>9</v>
      </c>
      <c r="G165" s="51">
        <v>10</v>
      </c>
      <c r="H165" s="51">
        <v>11</v>
      </c>
      <c r="I165" s="51">
        <v>9</v>
      </c>
      <c r="J165" s="72"/>
      <c r="K165" s="51"/>
      <c r="L165" s="51"/>
      <c r="M165" s="51">
        <f>SUM(C165:L165)</f>
        <v>70</v>
      </c>
      <c r="N165" s="182"/>
      <c r="O165" s="289" t="s">
        <v>80</v>
      </c>
      <c r="P165" s="279">
        <v>10</v>
      </c>
      <c r="Q165" s="279">
        <v>11</v>
      </c>
      <c r="R165" s="279">
        <v>6</v>
      </c>
      <c r="S165" s="279">
        <v>13</v>
      </c>
      <c r="T165" s="279">
        <v>10</v>
      </c>
      <c r="U165" s="279">
        <v>12</v>
      </c>
      <c r="V165" s="279">
        <v>8</v>
      </c>
      <c r="W165" s="279"/>
      <c r="X165" s="279"/>
      <c r="Y165" s="279"/>
      <c r="Z165" s="280">
        <f>SUM(P165:Y165)</f>
        <v>70</v>
      </c>
      <c r="AA165" s="182"/>
    </row>
    <row r="166" spans="2:27" s="1" customFormat="1" ht="18.75" x14ac:dyDescent="0.2">
      <c r="B166" s="71" t="s">
        <v>84</v>
      </c>
      <c r="C166" s="51">
        <v>9</v>
      </c>
      <c r="D166" s="51">
        <v>7</v>
      </c>
      <c r="E166" s="51">
        <v>7</v>
      </c>
      <c r="F166" s="51">
        <v>7</v>
      </c>
      <c r="G166" s="51">
        <v>11</v>
      </c>
      <c r="H166" s="51">
        <v>11</v>
      </c>
      <c r="I166" s="51">
        <v>10</v>
      </c>
      <c r="J166" s="72">
        <v>8</v>
      </c>
      <c r="K166" s="51"/>
      <c r="L166" s="51"/>
      <c r="M166" s="51">
        <f>SUM(C166:L166)</f>
        <v>70</v>
      </c>
      <c r="N166" s="182"/>
      <c r="O166" s="290"/>
      <c r="P166" s="53"/>
      <c r="Q166" s="53"/>
      <c r="R166" s="53"/>
      <c r="S166" s="53"/>
      <c r="T166" s="53"/>
      <c r="U166" s="53"/>
      <c r="V166" s="53"/>
      <c r="W166" s="53"/>
      <c r="X166" s="51"/>
      <c r="Y166" s="51"/>
      <c r="Z166" s="317"/>
      <c r="AA166" s="182"/>
    </row>
    <row r="167" spans="2:27" ht="18.75" x14ac:dyDescent="0.2">
      <c r="B167" s="71" t="s">
        <v>253</v>
      </c>
      <c r="C167" s="53">
        <v>8</v>
      </c>
      <c r="D167" s="53">
        <v>3</v>
      </c>
      <c r="E167" s="53">
        <v>5</v>
      </c>
      <c r="F167" s="53">
        <v>5</v>
      </c>
      <c r="G167" s="53">
        <v>12</v>
      </c>
      <c r="H167" s="53">
        <v>18</v>
      </c>
      <c r="I167" s="53">
        <v>19</v>
      </c>
      <c r="J167" s="53"/>
      <c r="K167" s="51"/>
      <c r="L167" s="51"/>
      <c r="M167" s="51">
        <f>SUM(C167:L167)</f>
        <v>70</v>
      </c>
      <c r="N167" s="182"/>
      <c r="O167" s="290" t="s">
        <v>82</v>
      </c>
      <c r="P167" s="53">
        <v>2</v>
      </c>
      <c r="Q167" s="53">
        <v>6</v>
      </c>
      <c r="R167" s="53"/>
      <c r="S167" s="53">
        <v>9</v>
      </c>
      <c r="T167" s="53">
        <v>5</v>
      </c>
      <c r="U167" s="53">
        <v>7</v>
      </c>
      <c r="V167" s="53">
        <v>23</v>
      </c>
      <c r="W167" s="53">
        <v>4</v>
      </c>
      <c r="X167" s="51"/>
      <c r="Y167" s="51"/>
      <c r="Z167" s="317">
        <f>SUM(P167:Y167)</f>
        <v>56</v>
      </c>
      <c r="AA167" s="182"/>
    </row>
    <row r="168" spans="2:27" ht="18.75" x14ac:dyDescent="0.2">
      <c r="B168" s="7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182"/>
      <c r="O168" s="290"/>
      <c r="P168" s="53"/>
      <c r="Q168" s="53"/>
      <c r="R168" s="53"/>
      <c r="S168" s="53"/>
      <c r="T168" s="53"/>
      <c r="U168" s="53"/>
      <c r="V168" s="53"/>
      <c r="W168" s="53"/>
      <c r="X168" s="51"/>
      <c r="Y168" s="51"/>
      <c r="Z168" s="317"/>
      <c r="AA168" s="182"/>
    </row>
    <row r="169" spans="2:27" ht="18.75" x14ac:dyDescent="0.2">
      <c r="B169" s="53" t="s">
        <v>5</v>
      </c>
      <c r="C169" s="51">
        <f t="shared" ref="C169:J169" si="90">SUM(C165:C168)</f>
        <v>36</v>
      </c>
      <c r="D169" s="51">
        <f t="shared" si="90"/>
        <v>16</v>
      </c>
      <c r="E169" s="51">
        <f t="shared" si="90"/>
        <v>18</v>
      </c>
      <c r="F169" s="51">
        <f t="shared" si="90"/>
        <v>21</v>
      </c>
      <c r="G169" s="51">
        <f t="shared" si="90"/>
        <v>33</v>
      </c>
      <c r="H169" s="51">
        <f t="shared" si="90"/>
        <v>40</v>
      </c>
      <c r="I169" s="51">
        <f t="shared" si="90"/>
        <v>38</v>
      </c>
      <c r="J169" s="51">
        <f t="shared" si="90"/>
        <v>8</v>
      </c>
      <c r="K169" s="51"/>
      <c r="L169" s="51"/>
      <c r="M169" s="53">
        <f>SUM(C169:L169)</f>
        <v>210</v>
      </c>
      <c r="N169" s="182"/>
      <c r="O169" s="290" t="s">
        <v>5</v>
      </c>
      <c r="P169" s="51">
        <f t="shared" ref="P169:W169" si="91">SUM(P165:P167)</f>
        <v>12</v>
      </c>
      <c r="Q169" s="51">
        <f t="shared" si="91"/>
        <v>17</v>
      </c>
      <c r="R169" s="51">
        <f t="shared" si="91"/>
        <v>6</v>
      </c>
      <c r="S169" s="51">
        <f t="shared" si="91"/>
        <v>22</v>
      </c>
      <c r="T169" s="51">
        <f t="shared" si="91"/>
        <v>15</v>
      </c>
      <c r="U169" s="51">
        <f t="shared" si="91"/>
        <v>19</v>
      </c>
      <c r="V169" s="51">
        <f t="shared" si="91"/>
        <v>31</v>
      </c>
      <c r="W169" s="51">
        <f t="shared" si="91"/>
        <v>4</v>
      </c>
      <c r="X169" s="51"/>
      <c r="Y169" s="51"/>
      <c r="Z169" s="282">
        <f>SUM(P169:Y169)</f>
        <v>126</v>
      </c>
      <c r="AA169" s="182"/>
    </row>
    <row r="170" spans="2:27" ht="18.75" x14ac:dyDescent="0.2">
      <c r="B170" s="53" t="s">
        <v>242</v>
      </c>
      <c r="C170" s="51">
        <f>C169*C164</f>
        <v>144</v>
      </c>
      <c r="D170" s="51">
        <f t="shared" ref="D170:J170" si="92">D169*D164</f>
        <v>56</v>
      </c>
      <c r="E170" s="51">
        <f t="shared" si="92"/>
        <v>54</v>
      </c>
      <c r="F170" s="51">
        <f t="shared" si="92"/>
        <v>52.5</v>
      </c>
      <c r="G170" s="51">
        <f t="shared" si="92"/>
        <v>66</v>
      </c>
      <c r="H170" s="51">
        <f t="shared" si="92"/>
        <v>60</v>
      </c>
      <c r="I170" s="51">
        <f t="shared" si="92"/>
        <v>38</v>
      </c>
      <c r="J170" s="51">
        <f t="shared" si="92"/>
        <v>0</v>
      </c>
      <c r="K170" s="51"/>
      <c r="L170" s="51"/>
      <c r="M170" s="53">
        <f>SUM(C170:L170)</f>
        <v>470.5</v>
      </c>
      <c r="N170" s="182"/>
      <c r="O170" s="290" t="s">
        <v>242</v>
      </c>
      <c r="P170" s="51">
        <f>P169*P164</f>
        <v>48</v>
      </c>
      <c r="Q170" s="51">
        <f t="shared" ref="Q170:W170" si="93">Q169*Q164</f>
        <v>59.5</v>
      </c>
      <c r="R170" s="51">
        <f t="shared" si="93"/>
        <v>18</v>
      </c>
      <c r="S170" s="51">
        <f t="shared" si="93"/>
        <v>55</v>
      </c>
      <c r="T170" s="51">
        <f t="shared" si="93"/>
        <v>30</v>
      </c>
      <c r="U170" s="51">
        <f t="shared" si="93"/>
        <v>28.5</v>
      </c>
      <c r="V170" s="51">
        <f t="shared" si="93"/>
        <v>31</v>
      </c>
      <c r="W170" s="51">
        <f t="shared" si="93"/>
        <v>0</v>
      </c>
      <c r="X170" s="51"/>
      <c r="Y170" s="51"/>
      <c r="Z170" s="282">
        <f>SUM(P170:Y170)</f>
        <v>270</v>
      </c>
      <c r="AA170" s="182"/>
    </row>
    <row r="171" spans="2:27" ht="18.75" x14ac:dyDescent="0.2">
      <c r="B171" s="53" t="s">
        <v>26</v>
      </c>
      <c r="C171" s="51">
        <f>M170/M169</f>
        <v>2.2404761904761905</v>
      </c>
      <c r="D171" s="51"/>
      <c r="E171" s="51"/>
      <c r="F171" s="51"/>
      <c r="G171" s="51"/>
      <c r="H171" s="51"/>
      <c r="I171" s="51"/>
      <c r="J171" s="51"/>
      <c r="K171" s="51"/>
      <c r="L171" s="51"/>
      <c r="M171" s="53"/>
      <c r="N171" s="182"/>
      <c r="O171" s="296" t="s">
        <v>26</v>
      </c>
      <c r="P171" s="236">
        <f>Z170/Z169</f>
        <v>2.1428571428571428</v>
      </c>
      <c r="Q171" s="51"/>
      <c r="R171" s="51"/>
      <c r="S171" s="51"/>
      <c r="T171" s="51"/>
      <c r="U171" s="51"/>
      <c r="V171" s="51"/>
      <c r="W171" s="51"/>
      <c r="X171" s="51"/>
      <c r="Y171" s="51"/>
      <c r="Z171" s="282"/>
      <c r="AA171" s="182"/>
    </row>
    <row r="172" spans="2:27" ht="21.75" customHeight="1" x14ac:dyDescent="0.2">
      <c r="B172" s="53" t="s">
        <v>28</v>
      </c>
      <c r="C172" s="51">
        <f>(C169*100)/M169</f>
        <v>17.142857142857142</v>
      </c>
      <c r="D172" s="51">
        <f>(D169*100)/M169</f>
        <v>7.6190476190476186</v>
      </c>
      <c r="E172" s="51">
        <f>(E169*100)/M169</f>
        <v>8.5714285714285712</v>
      </c>
      <c r="F172" s="51">
        <f>(F169*100)/M169</f>
        <v>10</v>
      </c>
      <c r="G172" s="51">
        <f>(G169*100)/M169</f>
        <v>15.714285714285714</v>
      </c>
      <c r="H172" s="51">
        <f>(H169*100)/M169</f>
        <v>19.047619047619047</v>
      </c>
      <c r="I172" s="51">
        <f>(I169*100)/M169</f>
        <v>18.095238095238095</v>
      </c>
      <c r="J172" s="51">
        <f>(J169*100)/M169</f>
        <v>3.8095238095238093</v>
      </c>
      <c r="K172" s="73"/>
      <c r="L172" s="73"/>
      <c r="M172" s="53">
        <f>SUM(C172:L172)</f>
        <v>99.999999999999986</v>
      </c>
      <c r="N172" s="243"/>
      <c r="O172" s="290" t="s">
        <v>28</v>
      </c>
      <c r="P172" s="150">
        <f>(P169*100)/Z169</f>
        <v>9.5238095238095237</v>
      </c>
      <c r="Q172" s="150">
        <f>(Q169*100)/Z169</f>
        <v>13.492063492063492</v>
      </c>
      <c r="R172" s="150">
        <f>(R169*100)/Z169</f>
        <v>4.7619047619047619</v>
      </c>
      <c r="S172" s="150">
        <f>(S169*100)/Z169</f>
        <v>17.460317460317459</v>
      </c>
      <c r="T172" s="150">
        <f>(T169*100)/Z169</f>
        <v>11.904761904761905</v>
      </c>
      <c r="U172" s="150">
        <f>(U169*100)/Z169</f>
        <v>15.079365079365079</v>
      </c>
      <c r="V172" s="150">
        <f>(V169*100)/Z169</f>
        <v>24.603174603174605</v>
      </c>
      <c r="W172" s="150">
        <f>(W169*100)/Z169</f>
        <v>3.1746031746031744</v>
      </c>
      <c r="X172" s="73"/>
      <c r="Y172" s="73"/>
      <c r="Z172" s="282">
        <f>SUM(P172:Y172)</f>
        <v>100.00000000000001</v>
      </c>
      <c r="AA172" s="182"/>
    </row>
    <row r="173" spans="2:27" ht="24" x14ac:dyDescent="0.2">
      <c r="B173" s="50" t="s">
        <v>83</v>
      </c>
      <c r="C173" s="51">
        <v>6</v>
      </c>
      <c r="D173" s="51">
        <v>3</v>
      </c>
      <c r="E173" s="51">
        <v>6</v>
      </c>
      <c r="F173" s="51">
        <v>9</v>
      </c>
      <c r="G173" s="51">
        <v>12</v>
      </c>
      <c r="H173" s="51">
        <v>11</v>
      </c>
      <c r="I173" s="51">
        <v>9</v>
      </c>
      <c r="J173" s="51"/>
      <c r="K173" s="15"/>
      <c r="L173" s="15"/>
      <c r="M173" s="53">
        <f>SUM(C173:L173)</f>
        <v>56</v>
      </c>
      <c r="N173" s="182"/>
      <c r="O173" s="290" t="s">
        <v>85</v>
      </c>
      <c r="P173" s="53">
        <v>12</v>
      </c>
      <c r="Q173" s="53">
        <v>10</v>
      </c>
      <c r="R173" s="53">
        <v>11</v>
      </c>
      <c r="S173" s="53">
        <v>13</v>
      </c>
      <c r="T173" s="53">
        <v>7</v>
      </c>
      <c r="U173" s="53">
        <v>3</v>
      </c>
      <c r="V173" s="53"/>
      <c r="W173" s="53"/>
      <c r="X173" s="15"/>
      <c r="Y173" s="15"/>
      <c r="Z173" s="282">
        <f>SUM(P173:Y173)</f>
        <v>56</v>
      </c>
      <c r="AA173" s="182"/>
    </row>
    <row r="174" spans="2:27" ht="18.75" x14ac:dyDescent="0.2">
      <c r="B174" s="71" t="s">
        <v>102</v>
      </c>
      <c r="C174" s="53">
        <v>4</v>
      </c>
      <c r="D174" s="53">
        <v>1</v>
      </c>
      <c r="E174" s="53">
        <v>2</v>
      </c>
      <c r="F174" s="53">
        <v>4</v>
      </c>
      <c r="G174" s="53">
        <v>11</v>
      </c>
      <c r="H174" s="53">
        <v>9</v>
      </c>
      <c r="I174" s="53">
        <v>22</v>
      </c>
      <c r="J174" s="53">
        <v>3</v>
      </c>
      <c r="K174" s="51"/>
      <c r="L174" s="51"/>
      <c r="M174" s="53">
        <f>SUM(C174:L174)</f>
        <v>56</v>
      </c>
      <c r="N174" s="182"/>
      <c r="O174" s="318"/>
      <c r="P174" s="53"/>
      <c r="Q174" s="53"/>
      <c r="R174" s="53"/>
      <c r="S174" s="53"/>
      <c r="T174" s="53"/>
      <c r="U174" s="53"/>
      <c r="V174" s="53"/>
      <c r="W174" s="53"/>
      <c r="X174" s="51"/>
      <c r="Y174" s="51"/>
      <c r="Z174" s="282">
        <f>SUM(P174:Y174)</f>
        <v>0</v>
      </c>
      <c r="AA174" s="182"/>
    </row>
    <row r="175" spans="2:27" ht="18.75" x14ac:dyDescent="0.2">
      <c r="B175" s="53" t="s">
        <v>5</v>
      </c>
      <c r="C175" s="51">
        <f t="shared" ref="C175:J175" si="94">SUM(C173:C174)</f>
        <v>10</v>
      </c>
      <c r="D175" s="51">
        <f t="shared" si="94"/>
        <v>4</v>
      </c>
      <c r="E175" s="51">
        <f t="shared" si="94"/>
        <v>8</v>
      </c>
      <c r="F175" s="51">
        <f t="shared" si="94"/>
        <v>13</v>
      </c>
      <c r="G175" s="51">
        <f t="shared" si="94"/>
        <v>23</v>
      </c>
      <c r="H175" s="51">
        <f t="shared" si="94"/>
        <v>20</v>
      </c>
      <c r="I175" s="51">
        <f t="shared" si="94"/>
        <v>31</v>
      </c>
      <c r="J175" s="51">
        <f t="shared" si="94"/>
        <v>3</v>
      </c>
      <c r="K175" s="51"/>
      <c r="L175" s="51"/>
      <c r="M175" s="53">
        <f>SUM(C175:L175)</f>
        <v>112</v>
      </c>
      <c r="N175" s="182"/>
      <c r="O175" s="290" t="s">
        <v>5</v>
      </c>
      <c r="P175" s="51">
        <f t="shared" ref="P175:W175" si="95">SUM(P173:P174)</f>
        <v>12</v>
      </c>
      <c r="Q175" s="51">
        <f t="shared" si="95"/>
        <v>10</v>
      </c>
      <c r="R175" s="51">
        <f t="shared" si="95"/>
        <v>11</v>
      </c>
      <c r="S175" s="51">
        <f t="shared" si="95"/>
        <v>13</v>
      </c>
      <c r="T175" s="51">
        <f t="shared" si="95"/>
        <v>7</v>
      </c>
      <c r="U175" s="51">
        <f t="shared" si="95"/>
        <v>3</v>
      </c>
      <c r="V175" s="51">
        <f t="shared" si="95"/>
        <v>0</v>
      </c>
      <c r="W175" s="51">
        <f t="shared" si="95"/>
        <v>0</v>
      </c>
      <c r="X175" s="51"/>
      <c r="Y175" s="51"/>
      <c r="Z175" s="282">
        <f>SUM(Z173:Z174)</f>
        <v>56</v>
      </c>
      <c r="AA175" s="182"/>
    </row>
    <row r="176" spans="2:27" ht="18.75" x14ac:dyDescent="0.2">
      <c r="B176" s="53" t="s">
        <v>242</v>
      </c>
      <c r="C176" s="51">
        <f t="shared" ref="C176:J176" si="96">C175*C164</f>
        <v>40</v>
      </c>
      <c r="D176" s="51">
        <f t="shared" si="96"/>
        <v>14</v>
      </c>
      <c r="E176" s="51">
        <f t="shared" si="96"/>
        <v>24</v>
      </c>
      <c r="F176" s="51">
        <f t="shared" si="96"/>
        <v>32.5</v>
      </c>
      <c r="G176" s="51">
        <f t="shared" si="96"/>
        <v>46</v>
      </c>
      <c r="H176" s="51">
        <f t="shared" si="96"/>
        <v>30</v>
      </c>
      <c r="I176" s="51">
        <f t="shared" si="96"/>
        <v>31</v>
      </c>
      <c r="J176" s="51">
        <f t="shared" si="96"/>
        <v>0</v>
      </c>
      <c r="K176" s="51"/>
      <c r="L176" s="51"/>
      <c r="M176" s="53">
        <f>SUM(C176:L176)</f>
        <v>217.5</v>
      </c>
      <c r="N176" s="182"/>
      <c r="O176" s="290" t="s">
        <v>242</v>
      </c>
      <c r="P176" s="51">
        <f t="shared" ref="P176:W176" si="97">P175*P164</f>
        <v>48</v>
      </c>
      <c r="Q176" s="51">
        <f t="shared" si="97"/>
        <v>35</v>
      </c>
      <c r="R176" s="51">
        <f t="shared" si="97"/>
        <v>33</v>
      </c>
      <c r="S176" s="51">
        <f t="shared" si="97"/>
        <v>32.5</v>
      </c>
      <c r="T176" s="51">
        <f t="shared" si="97"/>
        <v>14</v>
      </c>
      <c r="U176" s="51">
        <f t="shared" si="97"/>
        <v>4.5</v>
      </c>
      <c r="V176" s="51">
        <f t="shared" si="97"/>
        <v>0</v>
      </c>
      <c r="W176" s="51">
        <f t="shared" si="97"/>
        <v>0</v>
      </c>
      <c r="X176" s="51"/>
      <c r="Y176" s="51"/>
      <c r="Z176" s="282">
        <f>SUM(P176:Y176)</f>
        <v>167</v>
      </c>
      <c r="AA176" s="182"/>
    </row>
    <row r="177" spans="1:27" ht="24" x14ac:dyDescent="0.2">
      <c r="B177" s="53" t="s">
        <v>26</v>
      </c>
      <c r="C177" s="51">
        <f>M176/M175</f>
        <v>1.9419642857142858</v>
      </c>
      <c r="D177" s="51"/>
      <c r="E177" s="51"/>
      <c r="F177" s="51"/>
      <c r="G177" s="51"/>
      <c r="H177" s="51"/>
      <c r="I177" s="51"/>
      <c r="J177" s="51"/>
      <c r="K177" s="15"/>
      <c r="L177" s="51"/>
      <c r="M177" s="53"/>
      <c r="N177" s="182"/>
      <c r="O177" s="296" t="s">
        <v>26</v>
      </c>
      <c r="P177" s="236">
        <f>Z176/Z175</f>
        <v>2.9821428571428572</v>
      </c>
      <c r="Q177" s="51"/>
      <c r="R177" s="51"/>
      <c r="S177" s="51"/>
      <c r="T177" s="51"/>
      <c r="U177" s="51"/>
      <c r="V177" s="51"/>
      <c r="W177" s="51"/>
      <c r="X177" s="15"/>
      <c r="Y177" s="51"/>
      <c r="Z177" s="282"/>
      <c r="AA177" s="182"/>
    </row>
    <row r="178" spans="1:27" ht="24" x14ac:dyDescent="0.2">
      <c r="B178" s="53" t="s">
        <v>28</v>
      </c>
      <c r="C178" s="51">
        <f>(C175*100)/M175</f>
        <v>8.9285714285714288</v>
      </c>
      <c r="D178" s="51">
        <f>(D175*100)/M175</f>
        <v>3.5714285714285716</v>
      </c>
      <c r="E178" s="51">
        <f>(E175*100)/M175</f>
        <v>7.1428571428571432</v>
      </c>
      <c r="F178" s="51">
        <f>(F175*100)/M175</f>
        <v>11.607142857142858</v>
      </c>
      <c r="G178" s="51">
        <f>(G175*100)/M175</f>
        <v>20.535714285714285</v>
      </c>
      <c r="H178" s="51">
        <f>(H175*100)/M175</f>
        <v>17.857142857142858</v>
      </c>
      <c r="I178" s="51">
        <f>(I175*100)/M175</f>
        <v>27.678571428571427</v>
      </c>
      <c r="J178" s="51">
        <f>(J175*100)/M175</f>
        <v>2.6785714285714284</v>
      </c>
      <c r="K178" s="15">
        <f>(K175*100)/M175</f>
        <v>0</v>
      </c>
      <c r="L178" s="15"/>
      <c r="M178" s="53">
        <f>SUM(C178:L178)</f>
        <v>100</v>
      </c>
      <c r="N178" s="243"/>
      <c r="O178" s="290" t="s">
        <v>28</v>
      </c>
      <c r="P178" s="51">
        <f>(P175*100)/Z175</f>
        <v>21.428571428571427</v>
      </c>
      <c r="Q178" s="150">
        <f>(Q175*100)/Z175</f>
        <v>17.857142857142858</v>
      </c>
      <c r="R178" s="150">
        <f>(R175*100)/Z175</f>
        <v>19.642857142857142</v>
      </c>
      <c r="S178" s="150">
        <f>(S175*100)/Z175</f>
        <v>23.214285714285715</v>
      </c>
      <c r="T178" s="150">
        <f>(T175*100)/Z175</f>
        <v>12.5</v>
      </c>
      <c r="U178" s="150">
        <f>(U175*100)/Z175</f>
        <v>5.3571428571428568</v>
      </c>
      <c r="V178" s="150">
        <f>(V175*100)/Z175</f>
        <v>0</v>
      </c>
      <c r="W178" s="150">
        <f>(W175*100)/Z175</f>
        <v>0</v>
      </c>
      <c r="X178" s="15"/>
      <c r="Y178" s="15"/>
      <c r="Z178" s="282">
        <f>SUM(P178:Y178)</f>
        <v>100</v>
      </c>
      <c r="AA178" s="182"/>
    </row>
    <row r="179" spans="1:27" ht="18.75" x14ac:dyDescent="0.2">
      <c r="B179" s="50" t="s">
        <v>86</v>
      </c>
      <c r="C179" s="51">
        <v>22</v>
      </c>
      <c r="D179" s="51">
        <v>5</v>
      </c>
      <c r="E179" s="51">
        <v>12</v>
      </c>
      <c r="F179" s="51">
        <v>10</v>
      </c>
      <c r="G179" s="51">
        <v>5</v>
      </c>
      <c r="H179" s="51">
        <v>9</v>
      </c>
      <c r="I179" s="51">
        <v>10</v>
      </c>
      <c r="J179" s="51">
        <v>2</v>
      </c>
      <c r="K179" s="51"/>
      <c r="L179" s="51"/>
      <c r="M179" s="53">
        <f>SUM(C179:L179)</f>
        <v>75</v>
      </c>
      <c r="N179" s="182"/>
      <c r="O179" s="290" t="s">
        <v>91</v>
      </c>
      <c r="P179" s="53">
        <v>6</v>
      </c>
      <c r="Q179" s="53">
        <v>8</v>
      </c>
      <c r="R179" s="53">
        <v>12</v>
      </c>
      <c r="S179" s="53">
        <v>11</v>
      </c>
      <c r="T179" s="53">
        <v>15</v>
      </c>
      <c r="U179" s="53">
        <v>20</v>
      </c>
      <c r="V179" s="53"/>
      <c r="W179" s="53">
        <v>1</v>
      </c>
      <c r="X179" s="51"/>
      <c r="Y179" s="51"/>
      <c r="Z179" s="282">
        <f>SUM(P179:Y179)</f>
        <v>73</v>
      </c>
      <c r="AA179" s="182"/>
    </row>
    <row r="180" spans="1:27" ht="18.75" x14ac:dyDescent="0.2">
      <c r="A180" s="79"/>
      <c r="B180" s="52" t="s">
        <v>319</v>
      </c>
      <c r="C180" s="53">
        <v>1</v>
      </c>
      <c r="D180" s="53">
        <v>1</v>
      </c>
      <c r="E180" s="53">
        <v>9</v>
      </c>
      <c r="F180" s="53">
        <v>8</v>
      </c>
      <c r="G180" s="53">
        <v>10</v>
      </c>
      <c r="H180" s="53">
        <v>19</v>
      </c>
      <c r="I180" s="53">
        <v>26</v>
      </c>
      <c r="J180" s="53">
        <v>2</v>
      </c>
      <c r="K180" s="53"/>
      <c r="L180" s="51"/>
      <c r="M180" s="53">
        <f>SUM(C180:L180)</f>
        <v>76</v>
      </c>
      <c r="N180" s="182"/>
      <c r="O180" s="290" t="s">
        <v>266</v>
      </c>
      <c r="P180" s="53">
        <v>5</v>
      </c>
      <c r="Q180" s="53">
        <v>6</v>
      </c>
      <c r="R180" s="53">
        <v>10</v>
      </c>
      <c r="S180" s="53">
        <v>13</v>
      </c>
      <c r="T180" s="53">
        <v>10</v>
      </c>
      <c r="U180" s="53">
        <v>5</v>
      </c>
      <c r="V180" s="53">
        <v>10</v>
      </c>
      <c r="W180" s="53">
        <v>14</v>
      </c>
      <c r="X180" s="53"/>
      <c r="Y180" s="51"/>
      <c r="Z180" s="282">
        <f>SUM(P180:Y180)</f>
        <v>73</v>
      </c>
      <c r="AA180" s="182"/>
    </row>
    <row r="181" spans="1:27" ht="18.75" x14ac:dyDescent="0.2">
      <c r="B181" s="53" t="s">
        <v>5</v>
      </c>
      <c r="C181" s="51">
        <f t="shared" ref="C181:J181" si="98">SUM(C179:C180)</f>
        <v>23</v>
      </c>
      <c r="D181" s="51">
        <f t="shared" si="98"/>
        <v>6</v>
      </c>
      <c r="E181" s="51">
        <f t="shared" si="98"/>
        <v>21</v>
      </c>
      <c r="F181" s="51">
        <f t="shared" si="98"/>
        <v>18</v>
      </c>
      <c r="G181" s="51">
        <f t="shared" si="98"/>
        <v>15</v>
      </c>
      <c r="H181" s="51">
        <f t="shared" si="98"/>
        <v>28</v>
      </c>
      <c r="I181" s="51">
        <f t="shared" si="98"/>
        <v>36</v>
      </c>
      <c r="J181" s="51">
        <f t="shared" si="98"/>
        <v>4</v>
      </c>
      <c r="K181" s="53"/>
      <c r="L181" s="53"/>
      <c r="M181" s="53">
        <f>SUM(C181:L181)</f>
        <v>151</v>
      </c>
      <c r="N181" s="182"/>
      <c r="O181" s="290" t="s">
        <v>5</v>
      </c>
      <c r="P181" s="51">
        <f t="shared" ref="P181:W181" si="99">SUM(P179:P180)</f>
        <v>11</v>
      </c>
      <c r="Q181" s="51">
        <f t="shared" si="99"/>
        <v>14</v>
      </c>
      <c r="R181" s="51">
        <f t="shared" si="99"/>
        <v>22</v>
      </c>
      <c r="S181" s="51">
        <f t="shared" si="99"/>
        <v>24</v>
      </c>
      <c r="T181" s="51">
        <f t="shared" si="99"/>
        <v>25</v>
      </c>
      <c r="U181" s="51">
        <f t="shared" si="99"/>
        <v>25</v>
      </c>
      <c r="V181" s="51">
        <f t="shared" si="99"/>
        <v>10</v>
      </c>
      <c r="W181" s="51">
        <f t="shared" si="99"/>
        <v>15</v>
      </c>
      <c r="X181" s="53"/>
      <c r="Y181" s="53"/>
      <c r="Z181" s="282">
        <f>SUM(P181:Y181)</f>
        <v>146</v>
      </c>
      <c r="AA181" s="182"/>
    </row>
    <row r="182" spans="1:27" ht="18.75" x14ac:dyDescent="0.2">
      <c r="B182" s="53" t="s">
        <v>242</v>
      </c>
      <c r="C182" s="51">
        <f t="shared" ref="C182:J182" si="100">C181*C164</f>
        <v>92</v>
      </c>
      <c r="D182" s="51">
        <f t="shared" si="100"/>
        <v>21</v>
      </c>
      <c r="E182" s="51">
        <f t="shared" si="100"/>
        <v>63</v>
      </c>
      <c r="F182" s="51">
        <f t="shared" si="100"/>
        <v>45</v>
      </c>
      <c r="G182" s="51">
        <f t="shared" si="100"/>
        <v>30</v>
      </c>
      <c r="H182" s="51">
        <f t="shared" si="100"/>
        <v>42</v>
      </c>
      <c r="I182" s="51">
        <f t="shared" si="100"/>
        <v>36</v>
      </c>
      <c r="J182" s="51">
        <f t="shared" si="100"/>
        <v>0</v>
      </c>
      <c r="K182" s="53"/>
      <c r="L182" s="53"/>
      <c r="M182" s="53">
        <f>SUM(C182:L182)</f>
        <v>329</v>
      </c>
      <c r="N182" s="182"/>
      <c r="O182" s="290" t="s">
        <v>242</v>
      </c>
      <c r="P182" s="51">
        <f t="shared" ref="P182:W182" si="101">P181*P164</f>
        <v>44</v>
      </c>
      <c r="Q182" s="51">
        <f t="shared" si="101"/>
        <v>49</v>
      </c>
      <c r="R182" s="51">
        <f t="shared" si="101"/>
        <v>66</v>
      </c>
      <c r="S182" s="51">
        <f t="shared" si="101"/>
        <v>60</v>
      </c>
      <c r="T182" s="51">
        <f t="shared" si="101"/>
        <v>50</v>
      </c>
      <c r="U182" s="51">
        <f t="shared" si="101"/>
        <v>37.5</v>
      </c>
      <c r="V182" s="51">
        <f t="shared" si="101"/>
        <v>10</v>
      </c>
      <c r="W182" s="51">
        <f t="shared" si="101"/>
        <v>0</v>
      </c>
      <c r="X182" s="53"/>
      <c r="Y182" s="53"/>
      <c r="Z182" s="282">
        <f>SUM(P182:Y182)</f>
        <v>316.5</v>
      </c>
      <c r="AA182" s="182"/>
    </row>
    <row r="183" spans="1:27" ht="24" x14ac:dyDescent="0.2">
      <c r="B183" s="53" t="s">
        <v>26</v>
      </c>
      <c r="C183" s="51">
        <f>M182/M181</f>
        <v>2.1788079470198674</v>
      </c>
      <c r="D183" s="51"/>
      <c r="E183" s="51"/>
      <c r="F183" s="51"/>
      <c r="G183" s="51"/>
      <c r="H183" s="51"/>
      <c r="I183" s="51"/>
      <c r="J183" s="51"/>
      <c r="K183" s="15"/>
      <c r="L183" s="15"/>
      <c r="M183" s="53"/>
      <c r="N183" s="182"/>
      <c r="O183" s="296" t="s">
        <v>26</v>
      </c>
      <c r="P183" s="236">
        <f>Z182/Z181</f>
        <v>2.1678082191780823</v>
      </c>
      <c r="Q183" s="51"/>
      <c r="R183" s="51"/>
      <c r="S183" s="51"/>
      <c r="T183" s="51"/>
      <c r="U183" s="51"/>
      <c r="V183" s="51"/>
      <c r="W183" s="51"/>
      <c r="X183" s="15"/>
      <c r="Y183" s="15"/>
      <c r="Z183" s="282"/>
      <c r="AA183" s="182"/>
    </row>
    <row r="184" spans="1:27" ht="24" x14ac:dyDescent="0.2">
      <c r="B184" s="53" t="s">
        <v>28</v>
      </c>
      <c r="C184" s="51">
        <f>(C181*100)/M181</f>
        <v>15.231788079470199</v>
      </c>
      <c r="D184" s="51">
        <f>(D181*100)/M181</f>
        <v>3.9735099337748343</v>
      </c>
      <c r="E184" s="51">
        <f>(E181*100)/M181</f>
        <v>13.907284768211921</v>
      </c>
      <c r="F184" s="51">
        <f>(F181*100)/M181</f>
        <v>11.920529801324504</v>
      </c>
      <c r="G184" s="51">
        <f>(G181*100)/M181</f>
        <v>9.9337748344370862</v>
      </c>
      <c r="H184" s="51">
        <f>(H181*100)/M181</f>
        <v>18.543046357615893</v>
      </c>
      <c r="I184" s="51">
        <f>(I181*100)/M181</f>
        <v>23.841059602649008</v>
      </c>
      <c r="J184" s="51">
        <f>(J181*100)/M181</f>
        <v>2.6490066225165565</v>
      </c>
      <c r="K184" s="15"/>
      <c r="L184" s="15"/>
      <c r="M184" s="53">
        <f t="shared" ref="M184:M191" si="102">SUM(C184:L184)</f>
        <v>100.00000000000001</v>
      </c>
      <c r="N184" s="243"/>
      <c r="O184" s="290" t="s">
        <v>28</v>
      </c>
      <c r="P184" s="51">
        <f>(P181*100)/Z181</f>
        <v>7.5342465753424657</v>
      </c>
      <c r="Q184" s="150">
        <f>(Q181*100)/Z181</f>
        <v>9.5890410958904102</v>
      </c>
      <c r="R184" s="150">
        <f>(R181*100)/Z181</f>
        <v>15.068493150684931</v>
      </c>
      <c r="S184" s="150">
        <f>(S181*100)/Z181</f>
        <v>16.438356164383563</v>
      </c>
      <c r="T184" s="150">
        <f>(T181*100)/Z181</f>
        <v>17.123287671232877</v>
      </c>
      <c r="U184" s="150">
        <f>(U181*100)/Z181</f>
        <v>17.123287671232877</v>
      </c>
      <c r="V184" s="150">
        <f>(V181*100)/Z181</f>
        <v>6.8493150684931505</v>
      </c>
      <c r="W184" s="150">
        <f>(W181*100)/Z181</f>
        <v>10.273972602739725</v>
      </c>
      <c r="X184" s="15"/>
      <c r="Y184" s="15"/>
      <c r="Z184" s="282">
        <f t="shared" ref="Z184:Z191" si="103">SUM(P184:Y184)</f>
        <v>100</v>
      </c>
      <c r="AA184" s="182"/>
    </row>
    <row r="185" spans="1:27" ht="18.75" x14ac:dyDescent="0.2">
      <c r="B185" s="50" t="s">
        <v>88</v>
      </c>
      <c r="C185" s="51">
        <v>6</v>
      </c>
      <c r="D185" s="51">
        <v>4</v>
      </c>
      <c r="E185" s="51">
        <v>4</v>
      </c>
      <c r="F185" s="51">
        <v>8</v>
      </c>
      <c r="G185" s="51">
        <v>15</v>
      </c>
      <c r="H185" s="51">
        <v>8</v>
      </c>
      <c r="I185" s="51">
        <v>13</v>
      </c>
      <c r="J185" s="51">
        <v>1</v>
      </c>
      <c r="K185" s="53"/>
      <c r="L185" s="53"/>
      <c r="M185" s="53">
        <f t="shared" si="102"/>
        <v>59</v>
      </c>
      <c r="N185" s="182"/>
      <c r="O185" s="290" t="s">
        <v>94</v>
      </c>
      <c r="P185" s="53">
        <v>11</v>
      </c>
      <c r="Q185" s="53">
        <v>7</v>
      </c>
      <c r="R185" s="53">
        <v>14</v>
      </c>
      <c r="S185" s="53">
        <v>11</v>
      </c>
      <c r="T185" s="53">
        <v>4</v>
      </c>
      <c r="U185" s="53">
        <v>4</v>
      </c>
      <c r="V185" s="53">
        <v>4</v>
      </c>
      <c r="W185" s="53"/>
      <c r="X185" s="53"/>
      <c r="Y185" s="53"/>
      <c r="Z185" s="282">
        <f t="shared" si="103"/>
        <v>55</v>
      </c>
      <c r="AA185" s="182"/>
    </row>
    <row r="186" spans="1:27" ht="18.75" x14ac:dyDescent="0.2">
      <c r="B186" s="71" t="s">
        <v>90</v>
      </c>
      <c r="C186" s="51"/>
      <c r="D186" s="51">
        <v>2</v>
      </c>
      <c r="E186" s="51">
        <v>24</v>
      </c>
      <c r="F186" s="51">
        <v>4</v>
      </c>
      <c r="G186" s="51">
        <v>3</v>
      </c>
      <c r="H186" s="51">
        <v>5</v>
      </c>
      <c r="I186" s="51"/>
      <c r="J186" s="51"/>
      <c r="K186" s="66"/>
      <c r="L186" s="199"/>
      <c r="M186" s="66">
        <f t="shared" si="102"/>
        <v>38</v>
      </c>
      <c r="N186" s="182"/>
      <c r="O186" s="290" t="s">
        <v>343</v>
      </c>
      <c r="P186" s="53">
        <v>1</v>
      </c>
      <c r="Q186" s="53">
        <v>3</v>
      </c>
      <c r="R186" s="53">
        <v>2</v>
      </c>
      <c r="S186" s="53">
        <v>0</v>
      </c>
      <c r="T186" s="53">
        <v>1</v>
      </c>
      <c r="U186" s="53">
        <v>1</v>
      </c>
      <c r="V186" s="53">
        <v>1</v>
      </c>
      <c r="W186" s="53"/>
      <c r="X186" s="66"/>
      <c r="Y186" s="199"/>
      <c r="Z186" s="312">
        <f t="shared" si="103"/>
        <v>9</v>
      </c>
      <c r="AA186" s="182"/>
    </row>
    <row r="187" spans="1:27" ht="18.75" x14ac:dyDescent="0.2">
      <c r="A187" s="52" t="s">
        <v>222</v>
      </c>
      <c r="B187" s="52" t="s">
        <v>320</v>
      </c>
      <c r="C187" s="53">
        <v>1</v>
      </c>
      <c r="D187" s="53">
        <v>3</v>
      </c>
      <c r="E187" s="53">
        <v>2</v>
      </c>
      <c r="F187" s="53"/>
      <c r="G187" s="53">
        <v>1</v>
      </c>
      <c r="H187" s="53">
        <v>1</v>
      </c>
      <c r="I187" s="53">
        <v>1</v>
      </c>
      <c r="J187" s="53"/>
      <c r="K187" s="51"/>
      <c r="L187" s="199"/>
      <c r="M187" s="66">
        <f t="shared" si="102"/>
        <v>9</v>
      </c>
      <c r="N187" s="182"/>
      <c r="O187" s="290" t="s">
        <v>344</v>
      </c>
      <c r="P187" s="53">
        <v>1</v>
      </c>
      <c r="Q187" s="53">
        <v>3</v>
      </c>
      <c r="R187" s="53">
        <v>2</v>
      </c>
      <c r="S187" s="53">
        <v>0</v>
      </c>
      <c r="T187" s="53">
        <v>1</v>
      </c>
      <c r="U187" s="53">
        <v>1</v>
      </c>
      <c r="V187" s="53">
        <v>1</v>
      </c>
      <c r="W187" s="53"/>
      <c r="X187" s="51"/>
      <c r="Y187" s="199"/>
      <c r="Z187" s="312">
        <f t="shared" si="103"/>
        <v>9</v>
      </c>
      <c r="AA187" s="182"/>
    </row>
    <row r="188" spans="1:27" s="1" customFormat="1" ht="18.75" x14ac:dyDescent="0.2">
      <c r="A188" s="79"/>
      <c r="B188" s="71"/>
      <c r="C188" s="53"/>
      <c r="D188" s="53"/>
      <c r="E188" s="53"/>
      <c r="F188" s="53"/>
      <c r="G188" s="53"/>
      <c r="H188" s="53"/>
      <c r="I188" s="53"/>
      <c r="J188" s="51"/>
      <c r="K188" s="51"/>
      <c r="L188" s="223"/>
      <c r="M188" s="66"/>
      <c r="N188" s="182"/>
      <c r="O188" s="290" t="s">
        <v>345</v>
      </c>
      <c r="P188" s="53">
        <v>4</v>
      </c>
      <c r="Q188" s="53">
        <v>14</v>
      </c>
      <c r="R188" s="53">
        <v>1</v>
      </c>
      <c r="S188" s="53">
        <v>1</v>
      </c>
      <c r="T188" s="53">
        <v>1</v>
      </c>
      <c r="U188" s="53"/>
      <c r="V188" s="53">
        <v>1</v>
      </c>
      <c r="W188" s="53">
        <v>6</v>
      </c>
      <c r="X188" s="51"/>
      <c r="Y188" s="223"/>
      <c r="Z188" s="312">
        <f>SUM(P188:Y188)</f>
        <v>28</v>
      </c>
      <c r="AA188" s="182"/>
    </row>
    <row r="189" spans="1:27" ht="18.75" x14ac:dyDescent="0.2">
      <c r="B189" s="71" t="s">
        <v>322</v>
      </c>
      <c r="C189" s="53"/>
      <c r="D189" s="53">
        <v>1</v>
      </c>
      <c r="E189" s="53"/>
      <c r="F189" s="53">
        <v>5</v>
      </c>
      <c r="G189" s="53">
        <v>3</v>
      </c>
      <c r="H189" s="53"/>
      <c r="I189" s="53"/>
      <c r="J189" s="51"/>
      <c r="K189" s="51"/>
      <c r="L189" s="51"/>
      <c r="M189" s="66">
        <f t="shared" si="102"/>
        <v>9</v>
      </c>
      <c r="N189" s="182"/>
      <c r="O189" s="290" t="s">
        <v>93</v>
      </c>
      <c r="P189" s="53">
        <v>9</v>
      </c>
      <c r="Q189" s="53"/>
      <c r="R189" s="53"/>
      <c r="S189" s="53"/>
      <c r="T189" s="53"/>
      <c r="U189" s="53"/>
      <c r="V189" s="53"/>
      <c r="W189" s="53"/>
      <c r="X189" s="51"/>
      <c r="Y189" s="51"/>
      <c r="Z189" s="312">
        <f t="shared" si="103"/>
        <v>9</v>
      </c>
      <c r="AA189" s="182"/>
    </row>
    <row r="190" spans="1:27" ht="24" x14ac:dyDescent="0.2">
      <c r="B190" s="53" t="s">
        <v>5</v>
      </c>
      <c r="C190" s="53">
        <f t="shared" ref="C190:J190" si="104">SUM(C185:C189)</f>
        <v>7</v>
      </c>
      <c r="D190" s="53">
        <f t="shared" si="104"/>
        <v>10</v>
      </c>
      <c r="E190" s="53">
        <f t="shared" si="104"/>
        <v>30</v>
      </c>
      <c r="F190" s="53">
        <f t="shared" si="104"/>
        <v>17</v>
      </c>
      <c r="G190" s="53">
        <f t="shared" si="104"/>
        <v>22</v>
      </c>
      <c r="H190" s="53">
        <f t="shared" si="104"/>
        <v>14</v>
      </c>
      <c r="I190" s="53">
        <f t="shared" si="104"/>
        <v>14</v>
      </c>
      <c r="J190" s="53">
        <f t="shared" si="104"/>
        <v>1</v>
      </c>
      <c r="K190" s="192"/>
      <c r="L190" s="192"/>
      <c r="M190" s="66">
        <f t="shared" si="102"/>
        <v>115</v>
      </c>
      <c r="N190" s="182"/>
      <c r="O190" s="290" t="s">
        <v>5</v>
      </c>
      <c r="P190" s="53">
        <f t="shared" ref="P190:W190" si="105">SUM(P185:P189)</f>
        <v>26</v>
      </c>
      <c r="Q190" s="53">
        <f t="shared" si="105"/>
        <v>27</v>
      </c>
      <c r="R190" s="53">
        <f t="shared" si="105"/>
        <v>19</v>
      </c>
      <c r="S190" s="53">
        <f t="shared" si="105"/>
        <v>12</v>
      </c>
      <c r="T190" s="53">
        <f t="shared" si="105"/>
        <v>7</v>
      </c>
      <c r="U190" s="53">
        <f t="shared" si="105"/>
        <v>6</v>
      </c>
      <c r="V190" s="53">
        <f t="shared" si="105"/>
        <v>7</v>
      </c>
      <c r="W190" s="53">
        <f t="shared" si="105"/>
        <v>6</v>
      </c>
      <c r="X190" s="251"/>
      <c r="Y190" s="251"/>
      <c r="Z190" s="312">
        <f t="shared" si="103"/>
        <v>110</v>
      </c>
      <c r="AA190" s="182"/>
    </row>
    <row r="191" spans="1:27" ht="24" x14ac:dyDescent="0.2">
      <c r="B191" s="53" t="s">
        <v>242</v>
      </c>
      <c r="C191" s="53">
        <f t="shared" ref="C191:J191" si="106">C190*C164</f>
        <v>28</v>
      </c>
      <c r="D191" s="53">
        <f t="shared" si="106"/>
        <v>35</v>
      </c>
      <c r="E191" s="53">
        <f t="shared" si="106"/>
        <v>90</v>
      </c>
      <c r="F191" s="53">
        <f t="shared" si="106"/>
        <v>42.5</v>
      </c>
      <c r="G191" s="53">
        <f t="shared" si="106"/>
        <v>44</v>
      </c>
      <c r="H191" s="53">
        <f t="shared" si="106"/>
        <v>21</v>
      </c>
      <c r="I191" s="53">
        <f t="shared" si="106"/>
        <v>14</v>
      </c>
      <c r="J191" s="53">
        <f t="shared" si="106"/>
        <v>0</v>
      </c>
      <c r="K191" s="192"/>
      <c r="L191" s="192"/>
      <c r="M191" s="66">
        <f t="shared" si="102"/>
        <v>274.5</v>
      </c>
      <c r="N191" s="182"/>
      <c r="O191" s="290" t="s">
        <v>242</v>
      </c>
      <c r="P191" s="53">
        <f>P164*P190</f>
        <v>104</v>
      </c>
      <c r="Q191" s="53">
        <f>Q164*Q190</f>
        <v>94.5</v>
      </c>
      <c r="R191" s="53">
        <f>R164*R190</f>
        <v>57</v>
      </c>
      <c r="S191" s="53">
        <f t="shared" ref="S191:W191" si="107">S164*S190</f>
        <v>30</v>
      </c>
      <c r="T191" s="53">
        <f t="shared" si="107"/>
        <v>14</v>
      </c>
      <c r="U191" s="53">
        <f t="shared" si="107"/>
        <v>9</v>
      </c>
      <c r="V191" s="53">
        <f t="shared" si="107"/>
        <v>7</v>
      </c>
      <c r="W191" s="53">
        <f t="shared" si="107"/>
        <v>0</v>
      </c>
      <c r="X191" s="251"/>
      <c r="Y191" s="251"/>
      <c r="Z191" s="312">
        <f t="shared" si="103"/>
        <v>315.5</v>
      </c>
      <c r="AA191" s="182"/>
    </row>
    <row r="192" spans="1:27" ht="18.75" x14ac:dyDescent="0.2">
      <c r="B192" s="53" t="s">
        <v>26</v>
      </c>
      <c r="C192" s="66">
        <f>M191/M190</f>
        <v>2.3869565217391306</v>
      </c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182"/>
      <c r="O192" s="296" t="s">
        <v>26</v>
      </c>
      <c r="P192" s="237">
        <f>Z191/Z190</f>
        <v>2.8681818181818182</v>
      </c>
      <c r="Q192" s="66"/>
      <c r="R192" s="66"/>
      <c r="S192" s="66"/>
      <c r="T192" s="66"/>
      <c r="U192" s="66"/>
      <c r="V192" s="66"/>
      <c r="W192" s="66"/>
      <c r="X192" s="66"/>
      <c r="Y192" s="66"/>
      <c r="Z192" s="312"/>
      <c r="AA192" s="182"/>
    </row>
    <row r="193" spans="1:27" ht="18.75" x14ac:dyDescent="0.2">
      <c r="B193" s="53" t="s">
        <v>28</v>
      </c>
      <c r="C193" s="66">
        <f>(C190*100)/M190</f>
        <v>6.0869565217391308</v>
      </c>
      <c r="D193" s="66">
        <f>(D190*100)/M190</f>
        <v>8.695652173913043</v>
      </c>
      <c r="E193" s="66">
        <f>(E190*100)/M190</f>
        <v>26.086956521739129</v>
      </c>
      <c r="F193" s="66">
        <f>(F190*100)/M190</f>
        <v>14.782608695652174</v>
      </c>
      <c r="G193" s="66">
        <f>(G190*100)/M190</f>
        <v>19.130434782608695</v>
      </c>
      <c r="H193" s="66">
        <f>(H190*100)/M190</f>
        <v>12.173913043478262</v>
      </c>
      <c r="I193" s="66">
        <f>(I190*100)/M190</f>
        <v>12.173913043478262</v>
      </c>
      <c r="J193" s="66">
        <f>(J190*100)/M190</f>
        <v>0.86956521739130432</v>
      </c>
      <c r="K193" s="66"/>
      <c r="L193" s="66"/>
      <c r="M193" s="66">
        <f>SUM(C193:L193)</f>
        <v>100</v>
      </c>
      <c r="N193" s="182"/>
      <c r="O193" s="290" t="s">
        <v>28</v>
      </c>
      <c r="P193" s="66">
        <f>(P190*100)/Z190</f>
        <v>23.636363636363637</v>
      </c>
      <c r="Q193" s="66">
        <f>(Q190*100)/Z190</f>
        <v>24.545454545454547</v>
      </c>
      <c r="R193" s="66">
        <f>(R190*100)/Z190</f>
        <v>17.272727272727273</v>
      </c>
      <c r="S193" s="66">
        <f>(S190*100)/Z190</f>
        <v>10.909090909090908</v>
      </c>
      <c r="T193" s="66">
        <f>(T190*100)/Z190</f>
        <v>6.3636363636363633</v>
      </c>
      <c r="U193" s="66">
        <f>(U190*100)/Z190</f>
        <v>5.4545454545454541</v>
      </c>
      <c r="V193" s="66">
        <f>(V190*100)/Z190</f>
        <v>6.3636363636363633</v>
      </c>
      <c r="W193" s="66">
        <f>(W190*100)/Z190</f>
        <v>5.4545454545454541</v>
      </c>
      <c r="X193" s="66"/>
      <c r="Y193" s="66"/>
      <c r="Z193" s="312">
        <f t="shared" ref="Z193:Z203" si="108">SUM(P193:Y193)</f>
        <v>100</v>
      </c>
      <c r="AA193" s="182"/>
    </row>
    <row r="194" spans="1:27" ht="18.75" x14ac:dyDescent="0.2">
      <c r="B194" s="50" t="s">
        <v>92</v>
      </c>
      <c r="C194" s="51">
        <v>1</v>
      </c>
      <c r="D194" s="51">
        <v>1</v>
      </c>
      <c r="E194" s="51">
        <v>4</v>
      </c>
      <c r="F194" s="51">
        <v>9</v>
      </c>
      <c r="G194" s="51">
        <v>11</v>
      </c>
      <c r="H194" s="51">
        <v>11</v>
      </c>
      <c r="I194" s="51">
        <v>8</v>
      </c>
      <c r="J194" s="51">
        <v>1</v>
      </c>
      <c r="K194" s="66"/>
      <c r="L194" s="66"/>
      <c r="M194" s="66">
        <f t="shared" ref="M194:M202" si="109">SUM(C194:L194)</f>
        <v>46</v>
      </c>
      <c r="N194" s="182"/>
      <c r="O194" s="290" t="s">
        <v>99</v>
      </c>
      <c r="P194" s="53">
        <v>7</v>
      </c>
      <c r="Q194" s="53">
        <v>6</v>
      </c>
      <c r="R194" s="53">
        <v>9</v>
      </c>
      <c r="S194" s="53">
        <v>10</v>
      </c>
      <c r="T194" s="53">
        <v>6</v>
      </c>
      <c r="U194" s="53">
        <v>3</v>
      </c>
      <c r="V194" s="53">
        <v>2</v>
      </c>
      <c r="W194" s="53">
        <v>1</v>
      </c>
      <c r="X194" s="66"/>
      <c r="Y194" s="66"/>
      <c r="Z194" s="312">
        <f t="shared" si="108"/>
        <v>44</v>
      </c>
      <c r="AA194" s="182"/>
    </row>
    <row r="195" spans="1:27" ht="18.75" x14ac:dyDescent="0.2">
      <c r="B195" s="71" t="s">
        <v>93</v>
      </c>
      <c r="C195" s="51"/>
      <c r="D195" s="51">
        <v>9</v>
      </c>
      <c r="E195" s="51">
        <v>7</v>
      </c>
      <c r="F195" s="51">
        <v>7</v>
      </c>
      <c r="G195" s="51">
        <v>1</v>
      </c>
      <c r="H195" s="51">
        <v>1</v>
      </c>
      <c r="I195" s="51">
        <v>3</v>
      </c>
      <c r="J195" s="51"/>
      <c r="K195" s="51"/>
      <c r="L195" s="51"/>
      <c r="M195" s="66">
        <f t="shared" si="109"/>
        <v>28</v>
      </c>
      <c r="N195" s="182"/>
      <c r="O195" s="290" t="s">
        <v>340</v>
      </c>
      <c r="P195" s="53"/>
      <c r="Q195" s="53">
        <v>1</v>
      </c>
      <c r="R195" s="53"/>
      <c r="S195" s="53"/>
      <c r="T195" s="53"/>
      <c r="U195" s="53">
        <v>2</v>
      </c>
      <c r="V195" s="53">
        <v>3</v>
      </c>
      <c r="W195" s="53"/>
      <c r="X195" s="51"/>
      <c r="Y195" s="51"/>
      <c r="Z195" s="312">
        <f t="shared" si="108"/>
        <v>6</v>
      </c>
      <c r="AA195" s="182"/>
    </row>
    <row r="196" spans="1:27" ht="18.75" x14ac:dyDescent="0.2">
      <c r="A196" s="71" t="s">
        <v>223</v>
      </c>
      <c r="B196" s="71" t="s">
        <v>321</v>
      </c>
      <c r="C196" s="53"/>
      <c r="D196" s="53"/>
      <c r="E196" s="53">
        <v>1</v>
      </c>
      <c r="F196" s="53"/>
      <c r="G196" s="53">
        <v>1</v>
      </c>
      <c r="H196" s="53"/>
      <c r="I196" s="53">
        <v>1</v>
      </c>
      <c r="J196" s="53"/>
      <c r="K196" s="53"/>
      <c r="L196" s="66"/>
      <c r="M196" s="66">
        <f t="shared" si="109"/>
        <v>3</v>
      </c>
      <c r="N196" s="182"/>
      <c r="O196" s="290" t="s">
        <v>344</v>
      </c>
      <c r="P196" s="53"/>
      <c r="Q196" s="53"/>
      <c r="R196" s="53">
        <v>1</v>
      </c>
      <c r="S196" s="53"/>
      <c r="T196" s="53">
        <v>1</v>
      </c>
      <c r="U196" s="53"/>
      <c r="V196" s="53">
        <v>1</v>
      </c>
      <c r="W196" s="53"/>
      <c r="X196" s="53"/>
      <c r="Y196" s="66"/>
      <c r="Z196" s="312">
        <f t="shared" si="108"/>
        <v>3</v>
      </c>
      <c r="AA196" s="182"/>
    </row>
    <row r="197" spans="1:27" ht="18.75" x14ac:dyDescent="0.2">
      <c r="B197" s="71" t="s">
        <v>322</v>
      </c>
      <c r="C197" s="53"/>
      <c r="D197" s="53"/>
      <c r="E197" s="53"/>
      <c r="F197" s="53"/>
      <c r="G197" s="53"/>
      <c r="H197" s="53"/>
      <c r="I197" s="53"/>
      <c r="J197" s="53">
        <v>3</v>
      </c>
      <c r="K197" s="66"/>
      <c r="L197" s="66"/>
      <c r="M197" s="66">
        <f t="shared" si="109"/>
        <v>3</v>
      </c>
      <c r="N197" s="182"/>
      <c r="O197" s="290" t="s">
        <v>343</v>
      </c>
      <c r="P197" s="53">
        <v>1</v>
      </c>
      <c r="Q197" s="53">
        <v>0</v>
      </c>
      <c r="R197" s="53">
        <v>0</v>
      </c>
      <c r="S197" s="53">
        <v>0</v>
      </c>
      <c r="T197" s="53">
        <v>2</v>
      </c>
      <c r="U197" s="53">
        <v>0</v>
      </c>
      <c r="V197" s="53">
        <v>0</v>
      </c>
      <c r="W197" s="53"/>
      <c r="X197" s="66"/>
      <c r="Y197" s="66"/>
      <c r="Z197" s="312">
        <f t="shared" si="108"/>
        <v>3</v>
      </c>
      <c r="AA197" s="182"/>
    </row>
    <row r="198" spans="1:27" ht="18.75" x14ac:dyDescent="0.2">
      <c r="B198" s="71" t="s">
        <v>254</v>
      </c>
      <c r="C198" s="51">
        <v>1</v>
      </c>
      <c r="D198" s="51">
        <v>2</v>
      </c>
      <c r="E198" s="51">
        <v>1</v>
      </c>
      <c r="F198" s="51">
        <v>1</v>
      </c>
      <c r="G198" s="51">
        <v>1</v>
      </c>
      <c r="H198" s="51"/>
      <c r="I198" s="51"/>
      <c r="J198" s="51"/>
      <c r="K198" s="200"/>
      <c r="L198" s="200"/>
      <c r="M198" s="66">
        <f t="shared" si="109"/>
        <v>6</v>
      </c>
      <c r="N198" s="182"/>
      <c r="O198" s="290" t="s">
        <v>339</v>
      </c>
      <c r="P198" s="53">
        <v>1</v>
      </c>
      <c r="Q198" s="53"/>
      <c r="R198" s="53">
        <v>1</v>
      </c>
      <c r="S198" s="53">
        <v>1</v>
      </c>
      <c r="T198" s="53">
        <v>2</v>
      </c>
      <c r="U198" s="53">
        <v>1</v>
      </c>
      <c r="V198" s="53"/>
      <c r="W198" s="53"/>
      <c r="X198" s="200"/>
      <c r="Y198" s="200"/>
      <c r="Z198" s="312">
        <f t="shared" si="108"/>
        <v>6</v>
      </c>
      <c r="AA198" s="182"/>
    </row>
    <row r="199" spans="1:27" s="1" customFormat="1" ht="18.75" x14ac:dyDescent="0.2">
      <c r="B199" s="71"/>
      <c r="C199" s="51"/>
      <c r="D199" s="51"/>
      <c r="E199" s="51"/>
      <c r="F199" s="51"/>
      <c r="G199" s="51"/>
      <c r="H199" s="51"/>
      <c r="I199" s="51"/>
      <c r="J199" s="51"/>
      <c r="K199" s="200"/>
      <c r="L199" s="200"/>
      <c r="M199" s="66"/>
      <c r="N199" s="182"/>
      <c r="O199" s="290" t="s">
        <v>97</v>
      </c>
      <c r="P199" s="53">
        <v>3</v>
      </c>
      <c r="Q199" s="53"/>
      <c r="R199" s="53"/>
      <c r="S199" s="53"/>
      <c r="T199" s="53"/>
      <c r="U199" s="53"/>
      <c r="V199" s="53"/>
      <c r="W199" s="53"/>
      <c r="X199" s="200"/>
      <c r="Y199" s="200"/>
      <c r="Z199" s="312">
        <f>SUM(P199:Y199)</f>
        <v>3</v>
      </c>
      <c r="AA199" s="182"/>
    </row>
    <row r="200" spans="1:27" s="1" customFormat="1" ht="18.75" x14ac:dyDescent="0.2">
      <c r="B200" s="71"/>
      <c r="C200" s="51"/>
      <c r="D200" s="51"/>
      <c r="E200" s="51"/>
      <c r="F200" s="51"/>
      <c r="G200" s="51"/>
      <c r="H200" s="51"/>
      <c r="I200" s="51"/>
      <c r="J200" s="51"/>
      <c r="K200" s="200"/>
      <c r="L200" s="200"/>
      <c r="M200" s="66"/>
      <c r="N200" s="182"/>
      <c r="O200" s="290" t="s">
        <v>322</v>
      </c>
      <c r="P200" s="53"/>
      <c r="Q200" s="53"/>
      <c r="R200" s="53">
        <v>3</v>
      </c>
      <c r="S200" s="53">
        <v>2</v>
      </c>
      <c r="T200" s="53">
        <v>2</v>
      </c>
      <c r="U200" s="53">
        <v>2</v>
      </c>
      <c r="V200" s="53"/>
      <c r="W200" s="53">
        <v>1</v>
      </c>
      <c r="X200" s="200"/>
      <c r="Y200" s="200"/>
      <c r="Z200" s="312">
        <f>SUM(R200:Y200)</f>
        <v>10</v>
      </c>
      <c r="AA200" s="182"/>
    </row>
    <row r="201" spans="1:27" s="1" customFormat="1" ht="18.75" x14ac:dyDescent="0.2">
      <c r="B201" s="71"/>
      <c r="C201" s="51"/>
      <c r="D201" s="51"/>
      <c r="E201" s="51"/>
      <c r="F201" s="51"/>
      <c r="G201" s="51"/>
      <c r="H201" s="51"/>
      <c r="I201" s="51"/>
      <c r="J201" s="51"/>
      <c r="K201" s="200"/>
      <c r="L201" s="200"/>
      <c r="M201" s="66"/>
      <c r="N201" s="182"/>
      <c r="O201" s="290" t="s">
        <v>101</v>
      </c>
      <c r="P201" s="53"/>
      <c r="Q201" s="53"/>
      <c r="R201" s="53"/>
      <c r="S201" s="53"/>
      <c r="T201" s="53">
        <v>2</v>
      </c>
      <c r="U201" s="53"/>
      <c r="V201" s="53">
        <v>1</v>
      </c>
      <c r="W201" s="53"/>
      <c r="X201" s="200"/>
      <c r="Y201" s="200"/>
      <c r="Z201" s="312">
        <f>SUM(P201:Y201)</f>
        <v>3</v>
      </c>
      <c r="AA201" s="182"/>
    </row>
    <row r="202" spans="1:27" ht="18.75" x14ac:dyDescent="0.2">
      <c r="B202" s="53" t="s">
        <v>5</v>
      </c>
      <c r="C202" s="66">
        <f t="shared" ref="C202:J202" si="110">SUM(C194:C198)</f>
        <v>2</v>
      </c>
      <c r="D202" s="66">
        <f t="shared" si="110"/>
        <v>12</v>
      </c>
      <c r="E202" s="66">
        <f t="shared" si="110"/>
        <v>13</v>
      </c>
      <c r="F202" s="66">
        <f t="shared" si="110"/>
        <v>17</v>
      </c>
      <c r="G202" s="66">
        <f t="shared" si="110"/>
        <v>14</v>
      </c>
      <c r="H202" s="66">
        <f t="shared" si="110"/>
        <v>12</v>
      </c>
      <c r="I202" s="66">
        <f t="shared" si="110"/>
        <v>12</v>
      </c>
      <c r="J202" s="66">
        <f t="shared" si="110"/>
        <v>4</v>
      </c>
      <c r="K202" s="66"/>
      <c r="L202" s="66"/>
      <c r="M202" s="66">
        <f t="shared" si="109"/>
        <v>86</v>
      </c>
      <c r="N202" s="182"/>
      <c r="O202" s="290" t="s">
        <v>5</v>
      </c>
      <c r="P202" s="66">
        <f>SUM(P194:P199)</f>
        <v>12</v>
      </c>
      <c r="Q202" s="66">
        <f t="shared" ref="Q202" si="111">SUM(Q194:Q198)</f>
        <v>7</v>
      </c>
      <c r="R202" s="66">
        <f t="shared" ref="R202:W202" si="112">SUM(R194:R201)</f>
        <v>14</v>
      </c>
      <c r="S202" s="66">
        <f t="shared" si="112"/>
        <v>13</v>
      </c>
      <c r="T202" s="66">
        <f t="shared" si="112"/>
        <v>15</v>
      </c>
      <c r="U202" s="66">
        <f t="shared" si="112"/>
        <v>8</v>
      </c>
      <c r="V202" s="66">
        <f t="shared" si="112"/>
        <v>7</v>
      </c>
      <c r="W202" s="66">
        <f t="shared" si="112"/>
        <v>2</v>
      </c>
      <c r="X202" s="66"/>
      <c r="Y202" s="66"/>
      <c r="Z202" s="312">
        <f t="shared" si="108"/>
        <v>78</v>
      </c>
      <c r="AA202" s="182"/>
    </row>
    <row r="203" spans="1:27" ht="21.75" x14ac:dyDescent="0.2">
      <c r="B203" s="53" t="s">
        <v>242</v>
      </c>
      <c r="C203" s="66">
        <f t="shared" ref="C203:J203" si="113">C202*C164</f>
        <v>8</v>
      </c>
      <c r="D203" s="66">
        <f t="shared" si="113"/>
        <v>42</v>
      </c>
      <c r="E203" s="66">
        <f t="shared" si="113"/>
        <v>39</v>
      </c>
      <c r="F203" s="66">
        <f t="shared" si="113"/>
        <v>42.5</v>
      </c>
      <c r="G203" s="66">
        <f t="shared" si="113"/>
        <v>28</v>
      </c>
      <c r="H203" s="66">
        <f t="shared" si="113"/>
        <v>18</v>
      </c>
      <c r="I203" s="66">
        <f t="shared" si="113"/>
        <v>12</v>
      </c>
      <c r="J203" s="66">
        <f t="shared" si="113"/>
        <v>0</v>
      </c>
      <c r="K203" s="201"/>
      <c r="L203" s="201"/>
      <c r="M203" s="201">
        <f>SUM(C203:L203)</f>
        <v>189.5</v>
      </c>
      <c r="N203" s="182"/>
      <c r="O203" s="290" t="s">
        <v>242</v>
      </c>
      <c r="P203" s="66">
        <f t="shared" ref="P203:W203" si="114">P202*P164</f>
        <v>48</v>
      </c>
      <c r="Q203" s="66">
        <f t="shared" si="114"/>
        <v>24.5</v>
      </c>
      <c r="R203" s="66">
        <f t="shared" si="114"/>
        <v>42</v>
      </c>
      <c r="S203" s="66">
        <f t="shared" si="114"/>
        <v>32.5</v>
      </c>
      <c r="T203" s="66">
        <f t="shared" si="114"/>
        <v>30</v>
      </c>
      <c r="U203" s="66">
        <f t="shared" si="114"/>
        <v>12</v>
      </c>
      <c r="V203" s="66">
        <f t="shared" si="114"/>
        <v>7</v>
      </c>
      <c r="W203" s="66">
        <f t="shared" si="114"/>
        <v>0</v>
      </c>
      <c r="X203" s="201"/>
      <c r="Y203" s="201"/>
      <c r="Z203" s="319">
        <f t="shared" si="108"/>
        <v>196</v>
      </c>
      <c r="AA203" s="182"/>
    </row>
    <row r="204" spans="1:27" ht="21.75" x14ac:dyDescent="0.5">
      <c r="B204" s="53" t="s">
        <v>26</v>
      </c>
      <c r="C204" s="66">
        <f>M203/M202</f>
        <v>2.2034883720930232</v>
      </c>
      <c r="D204" s="66"/>
      <c r="E204" s="66"/>
      <c r="F204" s="66"/>
      <c r="G204" s="66"/>
      <c r="H204" s="66"/>
      <c r="I204" s="66"/>
      <c r="J204" s="66"/>
      <c r="K204" s="201"/>
      <c r="L204" s="201"/>
      <c r="M204" s="202"/>
      <c r="N204" s="182"/>
      <c r="O204" s="296" t="s">
        <v>26</v>
      </c>
      <c r="P204" s="237">
        <f>Z203/Z202</f>
        <v>2.5128205128205128</v>
      </c>
      <c r="Q204" s="66"/>
      <c r="R204" s="66"/>
      <c r="S204" s="66"/>
      <c r="T204" s="66"/>
      <c r="U204" s="66"/>
      <c r="V204" s="66"/>
      <c r="W204" s="66"/>
      <c r="X204" s="201"/>
      <c r="Y204" s="201"/>
      <c r="Z204" s="320"/>
      <c r="AA204" s="182"/>
    </row>
    <row r="205" spans="1:27" ht="21.75" x14ac:dyDescent="0.2">
      <c r="B205" s="53" t="s">
        <v>28</v>
      </c>
      <c r="C205" s="66">
        <f>(C202*100)/M202</f>
        <v>2.3255813953488373</v>
      </c>
      <c r="D205" s="66">
        <f>(D202*100)/M202</f>
        <v>13.953488372093023</v>
      </c>
      <c r="E205" s="66">
        <f>(E202*100)/M202</f>
        <v>15.116279069767442</v>
      </c>
      <c r="F205" s="66">
        <f>(F202*100)/M202</f>
        <v>19.767441860465116</v>
      </c>
      <c r="G205" s="66">
        <f>(G202*100)/M202</f>
        <v>16.279069767441861</v>
      </c>
      <c r="H205" s="66">
        <f>(H202*100)/M202</f>
        <v>13.953488372093023</v>
      </c>
      <c r="I205" s="66">
        <f>(I202*100)/M202</f>
        <v>13.953488372093023</v>
      </c>
      <c r="J205" s="66">
        <f>(J202*100)/M202</f>
        <v>4.6511627906976747</v>
      </c>
      <c r="K205" s="201"/>
      <c r="L205" s="201"/>
      <c r="M205" s="66">
        <f>SUM(C205:L205)</f>
        <v>100</v>
      </c>
      <c r="N205" s="182"/>
      <c r="O205" s="290" t="s">
        <v>28</v>
      </c>
      <c r="P205" s="66">
        <f>(P202*100)/Z202</f>
        <v>15.384615384615385</v>
      </c>
      <c r="Q205" s="66">
        <f>(Q202*100)/Z202</f>
        <v>8.9743589743589745</v>
      </c>
      <c r="R205" s="66">
        <f>(R202*100)/Z202</f>
        <v>17.948717948717949</v>
      </c>
      <c r="S205" s="66">
        <f>(S202*100)/Z202</f>
        <v>16.666666666666668</v>
      </c>
      <c r="T205" s="66">
        <f>(T202*100)/Z202</f>
        <v>19.23076923076923</v>
      </c>
      <c r="U205" s="66">
        <f>(U202*100)/Z202</f>
        <v>10.256410256410257</v>
      </c>
      <c r="V205" s="66">
        <f>(V202*100)/Z202</f>
        <v>8.9743589743589745</v>
      </c>
      <c r="W205" s="66">
        <f>(W202*100)/Z202</f>
        <v>2.5641025641025643</v>
      </c>
      <c r="X205" s="201"/>
      <c r="Y205" s="201"/>
      <c r="Z205" s="312">
        <f t="shared" ref="Z205:Z216" si="115">SUM(P205:Y205)</f>
        <v>100.00000000000001</v>
      </c>
      <c r="AA205" s="182"/>
    </row>
    <row r="206" spans="1:27" ht="21.75" x14ac:dyDescent="0.2">
      <c r="B206" s="50" t="s">
        <v>95</v>
      </c>
      <c r="C206" s="51">
        <v>4</v>
      </c>
      <c r="D206" s="51">
        <v>3</v>
      </c>
      <c r="E206" s="51">
        <v>9</v>
      </c>
      <c r="F206" s="51">
        <v>11</v>
      </c>
      <c r="G206" s="51">
        <v>6</v>
      </c>
      <c r="H206" s="51">
        <v>14</v>
      </c>
      <c r="I206" s="51">
        <v>10</v>
      </c>
      <c r="J206" s="51">
        <v>1</v>
      </c>
      <c r="K206" s="201"/>
      <c r="L206" s="201"/>
      <c r="M206" s="66">
        <f t="shared" ref="M206:M215" si="116">SUM(C206:L206)</f>
        <v>58</v>
      </c>
      <c r="N206" s="182"/>
      <c r="O206" s="290" t="s">
        <v>105</v>
      </c>
      <c r="P206" s="53">
        <v>5</v>
      </c>
      <c r="Q206" s="53">
        <v>11</v>
      </c>
      <c r="R206" s="53">
        <v>7</v>
      </c>
      <c r="S206" s="53">
        <v>13</v>
      </c>
      <c r="T206" s="53">
        <v>11</v>
      </c>
      <c r="U206" s="53">
        <v>6</v>
      </c>
      <c r="V206" s="53">
        <v>4</v>
      </c>
      <c r="W206" s="53"/>
      <c r="X206" s="201"/>
      <c r="Y206" s="201"/>
      <c r="Z206" s="312">
        <f t="shared" si="115"/>
        <v>57</v>
      </c>
      <c r="AA206" s="182"/>
    </row>
    <row r="207" spans="1:27" ht="21.75" x14ac:dyDescent="0.2">
      <c r="B207" s="71" t="s">
        <v>97</v>
      </c>
      <c r="C207" s="53"/>
      <c r="D207" s="53"/>
      <c r="E207" s="53">
        <v>24</v>
      </c>
      <c r="F207" s="53">
        <v>14</v>
      </c>
      <c r="G207" s="53"/>
      <c r="H207" s="53">
        <v>2</v>
      </c>
      <c r="I207" s="53"/>
      <c r="J207" s="53"/>
      <c r="K207" s="201"/>
      <c r="L207" s="201"/>
      <c r="M207" s="66">
        <f t="shared" si="116"/>
        <v>40</v>
      </c>
      <c r="N207" s="182"/>
      <c r="O207" s="290" t="s">
        <v>344</v>
      </c>
      <c r="P207" s="53">
        <v>1</v>
      </c>
      <c r="Q207" s="53">
        <v>2</v>
      </c>
      <c r="R207" s="53">
        <v>3</v>
      </c>
      <c r="S207" s="53">
        <v>2</v>
      </c>
      <c r="T207" s="53">
        <v>3</v>
      </c>
      <c r="U207" s="53">
        <v>1</v>
      </c>
      <c r="V207" s="53">
        <v>2</v>
      </c>
      <c r="W207" s="53"/>
      <c r="X207" s="201"/>
      <c r="Y207" s="201"/>
      <c r="Z207" s="312">
        <f t="shared" si="115"/>
        <v>14</v>
      </c>
      <c r="AA207" s="182"/>
    </row>
    <row r="208" spans="1:27" s="1" customFormat="1" ht="21.75" x14ac:dyDescent="0.2">
      <c r="B208" s="71" t="s">
        <v>106</v>
      </c>
      <c r="C208" s="53">
        <v>1</v>
      </c>
      <c r="D208" s="53"/>
      <c r="E208" s="53"/>
      <c r="F208" s="53">
        <v>2</v>
      </c>
      <c r="G208" s="53">
        <v>3</v>
      </c>
      <c r="H208" s="53">
        <v>1</v>
      </c>
      <c r="I208" s="53">
        <v>5</v>
      </c>
      <c r="J208" s="53">
        <v>2</v>
      </c>
      <c r="K208" s="201"/>
      <c r="L208" s="201"/>
      <c r="M208" s="66">
        <f t="shared" si="116"/>
        <v>14</v>
      </c>
      <c r="N208" s="182"/>
      <c r="O208" s="290" t="s">
        <v>343</v>
      </c>
      <c r="P208" s="53">
        <v>1</v>
      </c>
      <c r="Q208" s="53">
        <v>1</v>
      </c>
      <c r="R208" s="53">
        <v>1</v>
      </c>
      <c r="S208" s="53">
        <v>4</v>
      </c>
      <c r="T208" s="53">
        <v>2</v>
      </c>
      <c r="U208" s="53">
        <v>2</v>
      </c>
      <c r="V208" s="53">
        <v>3</v>
      </c>
      <c r="W208" s="53">
        <v>0</v>
      </c>
      <c r="X208" s="201"/>
      <c r="Y208" s="201"/>
      <c r="Z208" s="312">
        <f>SUM(P208:Y208)</f>
        <v>14</v>
      </c>
      <c r="AA208" s="182"/>
    </row>
    <row r="209" spans="1:27" ht="21.75" x14ac:dyDescent="0.2">
      <c r="A209" s="71" t="s">
        <v>224</v>
      </c>
      <c r="B209" s="71" t="s">
        <v>321</v>
      </c>
      <c r="C209" s="53">
        <v>1</v>
      </c>
      <c r="D209" s="53">
        <v>2</v>
      </c>
      <c r="E209" s="53">
        <v>3</v>
      </c>
      <c r="F209" s="53">
        <v>2</v>
      </c>
      <c r="G209" s="53">
        <v>3</v>
      </c>
      <c r="H209" s="53">
        <v>1</v>
      </c>
      <c r="I209" s="53">
        <v>2</v>
      </c>
      <c r="J209" s="53"/>
      <c r="K209" s="201"/>
      <c r="L209" s="201"/>
      <c r="M209" s="66">
        <f t="shared" si="116"/>
        <v>14</v>
      </c>
      <c r="N209" s="182"/>
      <c r="O209" s="290" t="s">
        <v>341</v>
      </c>
      <c r="P209" s="53">
        <v>1</v>
      </c>
      <c r="Q209" s="53">
        <v>1</v>
      </c>
      <c r="R209" s="53"/>
      <c r="S209" s="53"/>
      <c r="T209" s="53"/>
      <c r="U209" s="53"/>
      <c r="V209" s="53"/>
      <c r="W209" s="53"/>
      <c r="X209" s="201"/>
      <c r="Y209" s="201"/>
      <c r="Z209" s="312">
        <f t="shared" si="115"/>
        <v>2</v>
      </c>
      <c r="AA209" s="182"/>
    </row>
    <row r="210" spans="1:27" s="1" customFormat="1" ht="21.75" x14ac:dyDescent="0.2">
      <c r="A210" s="79"/>
      <c r="B210" s="71"/>
      <c r="C210" s="53"/>
      <c r="D210" s="53"/>
      <c r="E210" s="53"/>
      <c r="F210" s="53"/>
      <c r="G210" s="53"/>
      <c r="H210" s="53"/>
      <c r="I210" s="53"/>
      <c r="J210" s="53"/>
      <c r="K210" s="201"/>
      <c r="L210" s="201"/>
      <c r="M210" s="66"/>
      <c r="N210" s="182"/>
      <c r="O210" s="290" t="s">
        <v>342</v>
      </c>
      <c r="P210" s="53">
        <v>2</v>
      </c>
      <c r="Q210" s="53"/>
      <c r="R210" s="53"/>
      <c r="S210" s="53"/>
      <c r="T210" s="53"/>
      <c r="U210" s="53"/>
      <c r="V210" s="53"/>
      <c r="W210" s="53"/>
      <c r="X210" s="201"/>
      <c r="Y210" s="201"/>
      <c r="Z210" s="312">
        <f>SUM(P210:Y210)</f>
        <v>2</v>
      </c>
      <c r="AA210" s="182"/>
    </row>
    <row r="211" spans="1:27" ht="21.75" x14ac:dyDescent="0.2">
      <c r="B211" s="71" t="s">
        <v>323</v>
      </c>
      <c r="C211" s="53">
        <v>1</v>
      </c>
      <c r="D211" s="53">
        <v>1</v>
      </c>
      <c r="E211" s="53"/>
      <c r="F211" s="53"/>
      <c r="G211" s="53"/>
      <c r="H211" s="53"/>
      <c r="I211" s="53"/>
      <c r="J211" s="53">
        <v>1</v>
      </c>
      <c r="K211" s="201"/>
      <c r="L211" s="201"/>
      <c r="M211" s="66">
        <f t="shared" si="116"/>
        <v>3</v>
      </c>
      <c r="N211" s="182"/>
      <c r="O211" s="290" t="s">
        <v>270</v>
      </c>
      <c r="P211" s="53">
        <v>13</v>
      </c>
      <c r="Q211" s="53">
        <v>8</v>
      </c>
      <c r="R211" s="53">
        <v>4</v>
      </c>
      <c r="S211" s="53">
        <v>5</v>
      </c>
      <c r="T211" s="53">
        <v>4</v>
      </c>
      <c r="U211" s="53">
        <v>2</v>
      </c>
      <c r="V211" s="53">
        <v>5</v>
      </c>
      <c r="W211" s="53"/>
      <c r="X211" s="201"/>
      <c r="Y211" s="201"/>
      <c r="Z211" s="312">
        <f t="shared" si="115"/>
        <v>41</v>
      </c>
      <c r="AA211" s="182"/>
    </row>
    <row r="212" spans="1:27" s="1" customFormat="1" ht="21.75" x14ac:dyDescent="0.2">
      <c r="B212" s="71"/>
      <c r="C212" s="53"/>
      <c r="D212" s="53"/>
      <c r="E212" s="53"/>
      <c r="F212" s="53"/>
      <c r="G212" s="53"/>
      <c r="H212" s="53"/>
      <c r="I212" s="53"/>
      <c r="J212" s="53"/>
      <c r="K212" s="201"/>
      <c r="L212" s="201"/>
      <c r="M212" s="66"/>
      <c r="N212" s="182"/>
      <c r="O212" s="290" t="s">
        <v>106</v>
      </c>
      <c r="P212" s="53">
        <v>3</v>
      </c>
      <c r="Q212" s="53"/>
      <c r="R212" s="53">
        <v>5</v>
      </c>
      <c r="S212" s="53">
        <v>1</v>
      </c>
      <c r="T212" s="53">
        <v>1</v>
      </c>
      <c r="U212" s="53">
        <v>2</v>
      </c>
      <c r="V212" s="53">
        <v>2</v>
      </c>
      <c r="W212" s="53">
        <v>1</v>
      </c>
      <c r="X212" s="201"/>
      <c r="Y212" s="201"/>
      <c r="Z212" s="312">
        <f>SUM(P212:Y212)</f>
        <v>15</v>
      </c>
      <c r="AA212" s="182"/>
    </row>
    <row r="213" spans="1:27" s="1" customFormat="1" ht="21.75" x14ac:dyDescent="0.2">
      <c r="B213" s="71"/>
      <c r="C213" s="53"/>
      <c r="D213" s="53"/>
      <c r="E213" s="53"/>
      <c r="F213" s="53"/>
      <c r="G213" s="53"/>
      <c r="H213" s="53"/>
      <c r="I213" s="53"/>
      <c r="J213" s="53"/>
      <c r="K213" s="201"/>
      <c r="L213" s="201"/>
      <c r="M213" s="66"/>
      <c r="N213" s="182"/>
      <c r="O213" s="290" t="s">
        <v>271</v>
      </c>
      <c r="P213" s="53">
        <v>2</v>
      </c>
      <c r="Q213" s="53"/>
      <c r="R213" s="53">
        <v>1</v>
      </c>
      <c r="S213" s="53">
        <v>3</v>
      </c>
      <c r="T213" s="53">
        <v>4</v>
      </c>
      <c r="U213" s="53">
        <v>1</v>
      </c>
      <c r="V213" s="53">
        <v>3</v>
      </c>
      <c r="W213" s="53"/>
      <c r="X213" s="201"/>
      <c r="Y213" s="201"/>
      <c r="Z213" s="312">
        <f>SUM(P213:Y213)</f>
        <v>14</v>
      </c>
      <c r="AA213" s="182"/>
    </row>
    <row r="214" spans="1:27" s="1" customFormat="1" ht="21.75" x14ac:dyDescent="0.2">
      <c r="B214" s="71"/>
      <c r="C214" s="53"/>
      <c r="D214" s="53"/>
      <c r="E214" s="53"/>
      <c r="F214" s="53"/>
      <c r="G214" s="53"/>
      <c r="H214" s="53"/>
      <c r="I214" s="53"/>
      <c r="J214" s="53"/>
      <c r="K214" s="201"/>
      <c r="L214" s="201"/>
      <c r="M214" s="66"/>
      <c r="N214" s="182"/>
      <c r="O214" s="290" t="s">
        <v>345</v>
      </c>
      <c r="P214" s="53">
        <v>14</v>
      </c>
      <c r="Q214" s="53"/>
      <c r="R214" s="53"/>
      <c r="S214" s="53"/>
      <c r="T214" s="53"/>
      <c r="U214" s="53"/>
      <c r="V214" s="53"/>
      <c r="W214" s="53"/>
      <c r="X214" s="201"/>
      <c r="Y214" s="201"/>
      <c r="Z214" s="312">
        <f>SUM(P214:Y214)</f>
        <v>14</v>
      </c>
      <c r="AA214" s="182"/>
    </row>
    <row r="215" spans="1:27" ht="18.75" x14ac:dyDescent="0.2">
      <c r="B215" s="53" t="s">
        <v>5</v>
      </c>
      <c r="C215" s="66">
        <f t="shared" ref="C215:J215" si="117">SUM(C206:C211)</f>
        <v>7</v>
      </c>
      <c r="D215" s="66">
        <f t="shared" si="117"/>
        <v>6</v>
      </c>
      <c r="E215" s="66">
        <f t="shared" si="117"/>
        <v>36</v>
      </c>
      <c r="F215" s="66">
        <f t="shared" si="117"/>
        <v>29</v>
      </c>
      <c r="G215" s="66">
        <f t="shared" si="117"/>
        <v>12</v>
      </c>
      <c r="H215" s="66">
        <f t="shared" si="117"/>
        <v>18</v>
      </c>
      <c r="I215" s="66">
        <f t="shared" si="117"/>
        <v>17</v>
      </c>
      <c r="J215" s="66">
        <f t="shared" si="117"/>
        <v>4</v>
      </c>
      <c r="K215" s="66"/>
      <c r="L215" s="66"/>
      <c r="M215" s="66">
        <f t="shared" si="116"/>
        <v>129</v>
      </c>
      <c r="N215" s="182"/>
      <c r="O215" s="290" t="s">
        <v>5</v>
      </c>
      <c r="P215" s="66">
        <f>SUM(P206:P214)</f>
        <v>42</v>
      </c>
      <c r="Q215" s="66">
        <f>SUM(Q206:Q211)</f>
        <v>23</v>
      </c>
      <c r="R215" s="66">
        <f>SUM(R206:R213)</f>
        <v>21</v>
      </c>
      <c r="S215" s="66">
        <f>SUM(S206:S213)</f>
        <v>28</v>
      </c>
      <c r="T215" s="66">
        <f>SUM(T206:T213)</f>
        <v>25</v>
      </c>
      <c r="U215" s="66">
        <f>SUM(U206:U213)</f>
        <v>14</v>
      </c>
      <c r="V215" s="66">
        <f>SUM(V206:V213)</f>
        <v>19</v>
      </c>
      <c r="W215" s="66">
        <f>SUM(W206:W214)</f>
        <v>1</v>
      </c>
      <c r="X215" s="66"/>
      <c r="Y215" s="66"/>
      <c r="Z215" s="312">
        <f t="shared" si="115"/>
        <v>173</v>
      </c>
      <c r="AA215" s="182"/>
    </row>
    <row r="216" spans="1:27" ht="18.75" x14ac:dyDescent="0.2">
      <c r="B216" s="53" t="s">
        <v>242</v>
      </c>
      <c r="C216" s="66">
        <f t="shared" ref="C216:J216" si="118">C215*C164</f>
        <v>28</v>
      </c>
      <c r="D216" s="66">
        <f t="shared" si="118"/>
        <v>21</v>
      </c>
      <c r="E216" s="66">
        <f t="shared" si="118"/>
        <v>108</v>
      </c>
      <c r="F216" s="66">
        <f t="shared" si="118"/>
        <v>72.5</v>
      </c>
      <c r="G216" s="66">
        <f t="shared" si="118"/>
        <v>24</v>
      </c>
      <c r="H216" s="66">
        <f t="shared" si="118"/>
        <v>27</v>
      </c>
      <c r="I216" s="66">
        <f t="shared" si="118"/>
        <v>17</v>
      </c>
      <c r="J216" s="66">
        <f t="shared" si="118"/>
        <v>0</v>
      </c>
      <c r="K216" s="199"/>
      <c r="L216" s="199"/>
      <c r="M216" s="66">
        <f>SUM(C216:L216)</f>
        <v>297.5</v>
      </c>
      <c r="N216" s="182"/>
      <c r="O216" s="290" t="s">
        <v>242</v>
      </c>
      <c r="P216" s="66">
        <f t="shared" ref="P216:W216" si="119">P215*P164</f>
        <v>168</v>
      </c>
      <c r="Q216" s="66">
        <f t="shared" si="119"/>
        <v>80.5</v>
      </c>
      <c r="R216" s="66">
        <f t="shared" si="119"/>
        <v>63</v>
      </c>
      <c r="S216" s="66">
        <f t="shared" si="119"/>
        <v>70</v>
      </c>
      <c r="T216" s="66">
        <f t="shared" si="119"/>
        <v>50</v>
      </c>
      <c r="U216" s="66">
        <f t="shared" si="119"/>
        <v>21</v>
      </c>
      <c r="V216" s="66">
        <f t="shared" si="119"/>
        <v>19</v>
      </c>
      <c r="W216" s="66">
        <f t="shared" si="119"/>
        <v>0</v>
      </c>
      <c r="X216" s="199"/>
      <c r="Y216" s="199"/>
      <c r="Z216" s="312">
        <f t="shared" si="115"/>
        <v>471.5</v>
      </c>
      <c r="AA216" s="182"/>
    </row>
    <row r="217" spans="1:27" ht="18.75" x14ac:dyDescent="0.2">
      <c r="B217" s="53" t="s">
        <v>26</v>
      </c>
      <c r="C217" s="66">
        <f>M216/M215</f>
        <v>2.306201550387597</v>
      </c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182"/>
      <c r="O217" s="296" t="s">
        <v>26</v>
      </c>
      <c r="P217" s="237">
        <f>Z216/Z215</f>
        <v>2.7254335260115607</v>
      </c>
      <c r="Q217" s="66"/>
      <c r="R217" s="66"/>
      <c r="S217" s="66"/>
      <c r="T217" s="66"/>
      <c r="U217" s="66"/>
      <c r="V217" s="66"/>
      <c r="W217" s="66"/>
      <c r="X217" s="66"/>
      <c r="Y217" s="66"/>
      <c r="Z217" s="312"/>
      <c r="AA217" s="182"/>
    </row>
    <row r="218" spans="1:27" ht="19.5" thickBot="1" x14ac:dyDescent="0.25">
      <c r="B218" s="53" t="s">
        <v>28</v>
      </c>
      <c r="C218" s="66">
        <f>(C215*100)/M215</f>
        <v>5.4263565891472867</v>
      </c>
      <c r="D218" s="66">
        <f>(D215*100)/M215</f>
        <v>4.6511627906976747</v>
      </c>
      <c r="E218" s="66">
        <f>(E215*100)/M215</f>
        <v>27.906976744186046</v>
      </c>
      <c r="F218" s="66">
        <f>(F215*100)/M215</f>
        <v>22.480620155038761</v>
      </c>
      <c r="G218" s="66">
        <f>(G215*100)/M215</f>
        <v>9.3023255813953494</v>
      </c>
      <c r="H218" s="66">
        <f>(H215*100)/M215</f>
        <v>13.953488372093023</v>
      </c>
      <c r="I218" s="66">
        <f>(I215*100)/M215</f>
        <v>13.178294573643411</v>
      </c>
      <c r="J218" s="66">
        <f>(J215*100)/M215</f>
        <v>3.1007751937984498</v>
      </c>
      <c r="K218" s="66"/>
      <c r="L218" s="66"/>
      <c r="M218" s="66"/>
      <c r="N218" s="243">
        <f>P218+Q218+R218</f>
        <v>49.710982658959537</v>
      </c>
      <c r="O218" s="293" t="s">
        <v>28</v>
      </c>
      <c r="P218" s="315">
        <f>(P215*100)/Z215</f>
        <v>24.277456647398843</v>
      </c>
      <c r="Q218" s="314">
        <f>(Q215*100)/Z215</f>
        <v>13.294797687861271</v>
      </c>
      <c r="R218" s="314">
        <f>(R215*100)/Z215</f>
        <v>12.138728323699421</v>
      </c>
      <c r="S218" s="314">
        <f>(S215*100)/Z215</f>
        <v>16.184971098265898</v>
      </c>
      <c r="T218" s="314">
        <f>(T215*100)/Z215</f>
        <v>14.450867052023121</v>
      </c>
      <c r="U218" s="314">
        <f>(U215*100)/Z215</f>
        <v>8.0924855491329488</v>
      </c>
      <c r="V218" s="314">
        <f>(V215*100)/Z215</f>
        <v>10.982658959537572</v>
      </c>
      <c r="W218" s="314">
        <f>(W215*100)/Z215</f>
        <v>0.5780346820809249</v>
      </c>
      <c r="X218" s="315"/>
      <c r="Y218" s="315"/>
      <c r="Z218" s="316">
        <f>SUM(P218:Y218)</f>
        <v>100</v>
      </c>
      <c r="AA218" s="182"/>
    </row>
    <row r="219" spans="1:27" ht="18.75" x14ac:dyDescent="0.2">
      <c r="A219" s="753" t="s">
        <v>354</v>
      </c>
      <c r="B219" s="754"/>
      <c r="C219" s="66">
        <f>C215+C202+C190+C181+C175+C169</f>
        <v>85</v>
      </c>
      <c r="D219" s="66">
        <f t="shared" ref="D219:J219" si="120">D215+D202+D190+D181+D175+D169</f>
        <v>54</v>
      </c>
      <c r="E219" s="66">
        <f t="shared" si="120"/>
        <v>126</v>
      </c>
      <c r="F219" s="66">
        <f t="shared" si="120"/>
        <v>115</v>
      </c>
      <c r="G219" s="66">
        <f t="shared" si="120"/>
        <v>119</v>
      </c>
      <c r="H219" s="66">
        <f t="shared" si="120"/>
        <v>132</v>
      </c>
      <c r="I219" s="66">
        <f t="shared" si="120"/>
        <v>148</v>
      </c>
      <c r="J219" s="66">
        <f t="shared" si="120"/>
        <v>24</v>
      </c>
      <c r="K219" s="66"/>
      <c r="L219" s="66"/>
      <c r="M219" s="66">
        <f>SUM(C219:L219)</f>
        <v>803</v>
      </c>
      <c r="N219" s="760" t="s">
        <v>354</v>
      </c>
      <c r="O219" s="754"/>
      <c r="P219" s="310">
        <f>P215+P202+P190+P181+P175+P169</f>
        <v>115</v>
      </c>
      <c r="Q219" s="310">
        <f t="shared" ref="Q219:W219" si="121">Q215+Q202+Q190+Q181+Q175+Q169</f>
        <v>98</v>
      </c>
      <c r="R219" s="310">
        <f t="shared" si="121"/>
        <v>93</v>
      </c>
      <c r="S219" s="310">
        <f t="shared" si="121"/>
        <v>112</v>
      </c>
      <c r="T219" s="310">
        <f t="shared" si="121"/>
        <v>94</v>
      </c>
      <c r="U219" s="310">
        <f t="shared" si="121"/>
        <v>75</v>
      </c>
      <c r="V219" s="310">
        <f t="shared" si="121"/>
        <v>74</v>
      </c>
      <c r="W219" s="310">
        <f t="shared" si="121"/>
        <v>28</v>
      </c>
      <c r="X219" s="310"/>
      <c r="Y219" s="310"/>
      <c r="Z219" s="311">
        <f>SUM(P219:Y219)</f>
        <v>689</v>
      </c>
      <c r="AA219" s="182"/>
    </row>
    <row r="220" spans="1:27" ht="24" x14ac:dyDescent="0.2">
      <c r="A220" s="281" t="s">
        <v>242</v>
      </c>
      <c r="B220" s="261"/>
      <c r="C220" s="2">
        <f>C219*C164</f>
        <v>340</v>
      </c>
      <c r="D220" s="2">
        <f t="shared" ref="D220:J220" si="122">D219*D164</f>
        <v>189</v>
      </c>
      <c r="E220" s="2">
        <f t="shared" si="122"/>
        <v>378</v>
      </c>
      <c r="F220" s="2">
        <f t="shared" si="122"/>
        <v>287.5</v>
      </c>
      <c r="G220" s="2">
        <f t="shared" si="122"/>
        <v>238</v>
      </c>
      <c r="H220" s="2">
        <f t="shared" si="122"/>
        <v>198</v>
      </c>
      <c r="I220" s="2">
        <f t="shared" si="122"/>
        <v>148</v>
      </c>
      <c r="J220" s="2">
        <f t="shared" si="122"/>
        <v>0</v>
      </c>
      <c r="K220" s="66"/>
      <c r="L220" s="66"/>
      <c r="M220" s="66">
        <f>SUM(C220:L220)</f>
        <v>1778.5</v>
      </c>
      <c r="N220" s="584" t="s">
        <v>242</v>
      </c>
      <c r="O220" s="261"/>
      <c r="P220" s="251">
        <f>P219*P164</f>
        <v>460</v>
      </c>
      <c r="Q220" s="251">
        <f t="shared" ref="Q220:W220" si="123">Q219*Q164</f>
        <v>343</v>
      </c>
      <c r="R220" s="251">
        <f t="shared" si="123"/>
        <v>279</v>
      </c>
      <c r="S220" s="251">
        <f t="shared" si="123"/>
        <v>280</v>
      </c>
      <c r="T220" s="251">
        <f t="shared" si="123"/>
        <v>188</v>
      </c>
      <c r="U220" s="251">
        <f t="shared" si="123"/>
        <v>112.5</v>
      </c>
      <c r="V220" s="251">
        <f t="shared" si="123"/>
        <v>74</v>
      </c>
      <c r="W220" s="251">
        <f t="shared" si="123"/>
        <v>0</v>
      </c>
      <c r="X220" s="66"/>
      <c r="Y220" s="66"/>
      <c r="Z220" s="312">
        <f>SUM(P220:Y220)</f>
        <v>1736.5</v>
      </c>
      <c r="AA220" s="182"/>
    </row>
    <row r="221" spans="1:27" s="1" customFormat="1" ht="24" x14ac:dyDescent="0.2">
      <c r="A221" s="755" t="s">
        <v>353</v>
      </c>
      <c r="B221" s="756"/>
      <c r="C221" s="2">
        <f>(C219*100)/M219</f>
        <v>10.585305105853051</v>
      </c>
      <c r="D221" s="2">
        <f>(D219*100)/M219</f>
        <v>6.7247820672478209</v>
      </c>
      <c r="E221" s="2">
        <f>(E219*100)/M219</f>
        <v>15.691158156911582</v>
      </c>
      <c r="F221" s="2">
        <f>(F219*100)/M219</f>
        <v>14.321295143212952</v>
      </c>
      <c r="G221" s="2">
        <f>(G219*100)/M219</f>
        <v>14.819427148194272</v>
      </c>
      <c r="H221" s="2">
        <f>(H219*100)/M219</f>
        <v>16.438356164383563</v>
      </c>
      <c r="I221" s="2">
        <f>(I219*100)/M219</f>
        <v>18.430884184308841</v>
      </c>
      <c r="J221" s="2">
        <f>(J219*100)/M219</f>
        <v>2.9887920298879203</v>
      </c>
      <c r="K221" s="74"/>
      <c r="L221" s="74"/>
      <c r="M221" s="74">
        <f>SUM(C221:L221)</f>
        <v>100</v>
      </c>
      <c r="N221" s="761" t="s">
        <v>353</v>
      </c>
      <c r="O221" s="756"/>
      <c r="P221" s="17">
        <f>(P219*100)/Z219</f>
        <v>16.690856313497822</v>
      </c>
      <c r="Q221" s="17">
        <f>(Q219*100)/Z219</f>
        <v>14.223512336719883</v>
      </c>
      <c r="R221" s="17">
        <f>(R219*100)/Z219</f>
        <v>13.497822931785196</v>
      </c>
      <c r="S221" s="17">
        <f>(S219*100)/Z219</f>
        <v>16.255442670537011</v>
      </c>
      <c r="T221" s="17">
        <f>(T219*100)/Z219</f>
        <v>13.642960812772133</v>
      </c>
      <c r="U221" s="17">
        <f>(U219*100)/Z219</f>
        <v>10.885341074020319</v>
      </c>
      <c r="V221" s="17">
        <f>(V219*100)/Z219</f>
        <v>10.740203193033382</v>
      </c>
      <c r="W221" s="17">
        <f>(W219*100)/Z219</f>
        <v>4.0638606676342528</v>
      </c>
      <c r="X221" s="66"/>
      <c r="Y221" s="66"/>
      <c r="Z221" s="313">
        <f>SUM(P221:Y221)</f>
        <v>100</v>
      </c>
      <c r="AA221" s="182"/>
    </row>
    <row r="222" spans="1:27" s="1" customFormat="1" ht="24.75" thickBot="1" x14ac:dyDescent="0.25">
      <c r="A222" s="757" t="s">
        <v>27</v>
      </c>
      <c r="B222" s="758"/>
      <c r="C222" s="2"/>
      <c r="D222" s="2">
        <f>M220/M219</f>
        <v>2.2148194271481945</v>
      </c>
      <c r="E222" s="2"/>
      <c r="F222" s="74"/>
      <c r="G222" s="74"/>
      <c r="H222" s="74"/>
      <c r="I222" s="74"/>
      <c r="J222" s="74"/>
      <c r="K222" s="74"/>
      <c r="L222" s="74"/>
      <c r="M222" s="74"/>
      <c r="N222" s="759" t="s">
        <v>27</v>
      </c>
      <c r="O222" s="758"/>
      <c r="P222" s="284">
        <f>Z220/Z219</f>
        <v>2.5203193033381712</v>
      </c>
      <c r="Q222" s="285"/>
      <c r="R222" s="285"/>
      <c r="S222" s="314"/>
      <c r="T222" s="314"/>
      <c r="U222" s="314"/>
      <c r="V222" s="314"/>
      <c r="W222" s="314"/>
      <c r="X222" s="315"/>
      <c r="Y222" s="315"/>
      <c r="Z222" s="316"/>
      <c r="AA222" s="182"/>
    </row>
    <row r="223" spans="1:27" s="1" customFormat="1" ht="24" x14ac:dyDescent="0.2">
      <c r="B223" s="6"/>
      <c r="C223" s="5"/>
      <c r="D223" s="5"/>
      <c r="E223" s="5"/>
      <c r="F223" s="156"/>
      <c r="G223" s="156"/>
      <c r="H223" s="156"/>
      <c r="I223" s="156"/>
      <c r="J223" s="156"/>
      <c r="K223" s="156"/>
      <c r="L223" s="156"/>
      <c r="M223" s="156"/>
      <c r="N223" s="182"/>
      <c r="O223" s="5"/>
      <c r="P223" s="5"/>
      <c r="Q223" s="5"/>
      <c r="R223" s="5"/>
      <c r="S223" s="235"/>
      <c r="T223" s="235"/>
      <c r="U223" s="235"/>
      <c r="V223" s="235"/>
      <c r="W223" s="235"/>
      <c r="X223" s="203"/>
      <c r="Y223" s="203"/>
      <c r="Z223" s="203"/>
      <c r="AA223" s="182"/>
    </row>
    <row r="224" spans="1:27" s="1" customFormat="1" ht="24" x14ac:dyDescent="0.2">
      <c r="B224" s="215" t="s">
        <v>355</v>
      </c>
      <c r="C224" s="5"/>
      <c r="D224" s="5"/>
      <c r="E224" s="5">
        <f>C221+D221+E221</f>
        <v>33.001245330012452</v>
      </c>
      <c r="F224" s="156"/>
      <c r="G224" s="156"/>
      <c r="H224" s="156"/>
      <c r="I224" s="156"/>
      <c r="J224" s="156"/>
      <c r="K224" s="156"/>
      <c r="L224" s="156"/>
      <c r="M224" s="156"/>
      <c r="N224" s="182"/>
      <c r="O224" s="215" t="s">
        <v>355</v>
      </c>
      <c r="P224" s="215"/>
      <c r="Q224" s="216">
        <f>P221+Q221+R221</f>
        <v>44.412191582002897</v>
      </c>
      <c r="R224" s="215"/>
      <c r="S224" s="235"/>
      <c r="T224" s="235"/>
      <c r="U224" s="235"/>
      <c r="V224" s="235"/>
      <c r="W224" s="235"/>
      <c r="X224" s="203"/>
      <c r="Y224" s="203"/>
      <c r="Z224" s="203"/>
      <c r="AA224" s="182"/>
    </row>
    <row r="225" spans="2:27" s="1" customFormat="1" ht="24" x14ac:dyDescent="0.2">
      <c r="B225" s="215" t="s">
        <v>333</v>
      </c>
      <c r="C225" s="5"/>
      <c r="D225" s="5"/>
      <c r="E225" s="5"/>
      <c r="F225" s="156"/>
      <c r="G225" s="156"/>
      <c r="H225" s="156"/>
      <c r="I225" s="156"/>
      <c r="J225" s="156"/>
      <c r="K225" s="156"/>
      <c r="L225" s="156"/>
      <c r="M225" s="156"/>
      <c r="N225" s="182"/>
      <c r="O225" s="215" t="s">
        <v>333</v>
      </c>
      <c r="P225" s="215"/>
      <c r="Q225" s="215"/>
      <c r="R225" s="215"/>
      <c r="S225" s="235"/>
      <c r="T225" s="235"/>
      <c r="U225" s="235"/>
      <c r="V225" s="235"/>
      <c r="W225" s="235"/>
      <c r="X225" s="203"/>
      <c r="Y225" s="203"/>
      <c r="Z225" s="203"/>
      <c r="AA225" s="182"/>
    </row>
    <row r="226" spans="2:27" s="1" customFormat="1" ht="24" x14ac:dyDescent="0.2">
      <c r="B226" s="6"/>
      <c r="C226" s="5"/>
      <c r="D226" s="5"/>
      <c r="E226" s="5"/>
      <c r="F226" s="156"/>
      <c r="G226" s="156"/>
      <c r="H226" s="156"/>
      <c r="I226" s="156"/>
      <c r="J226" s="156"/>
      <c r="K226" s="156"/>
      <c r="L226" s="156"/>
      <c r="M226" s="156"/>
      <c r="N226" s="182"/>
      <c r="O226" s="5"/>
      <c r="P226" s="5"/>
      <c r="Q226" s="5"/>
      <c r="R226" s="5"/>
      <c r="S226" s="235"/>
      <c r="T226" s="235"/>
      <c r="U226" s="235"/>
      <c r="V226" s="235"/>
      <c r="W226" s="235"/>
      <c r="X226" s="203"/>
      <c r="Y226" s="203"/>
      <c r="Z226" s="203"/>
      <c r="AA226" s="182"/>
    </row>
    <row r="227" spans="2:27" s="1" customFormat="1" ht="24" x14ac:dyDescent="0.2">
      <c r="B227" s="6"/>
      <c r="C227" s="5"/>
      <c r="D227" s="5"/>
      <c r="E227" s="5"/>
      <c r="F227" s="156"/>
      <c r="G227" s="156"/>
      <c r="H227" s="156"/>
      <c r="I227" s="156"/>
      <c r="J227" s="156"/>
      <c r="K227" s="156"/>
      <c r="L227" s="156"/>
      <c r="M227" s="156"/>
      <c r="N227" s="182"/>
      <c r="O227" s="5"/>
      <c r="P227" s="5"/>
      <c r="Q227" s="5"/>
      <c r="R227" s="5"/>
      <c r="S227" s="235"/>
      <c r="T227" s="235"/>
      <c r="U227" s="235"/>
      <c r="V227" s="235"/>
      <c r="W227" s="235"/>
      <c r="X227" s="203"/>
      <c r="Y227" s="203"/>
      <c r="Z227" s="203"/>
      <c r="AA227" s="182"/>
    </row>
    <row r="228" spans="2:27" s="1" customFormat="1" ht="24" x14ac:dyDescent="0.2">
      <c r="B228" s="6"/>
      <c r="C228" s="5"/>
      <c r="D228" s="5"/>
      <c r="E228" s="5"/>
      <c r="F228" s="156"/>
      <c r="G228" s="156"/>
      <c r="H228" s="156"/>
      <c r="I228" s="156"/>
      <c r="J228" s="156"/>
      <c r="K228" s="156"/>
      <c r="L228" s="156"/>
      <c r="M228" s="156"/>
      <c r="N228" s="182"/>
      <c r="O228" s="5"/>
      <c r="P228" s="5"/>
      <c r="Q228" s="5"/>
      <c r="R228" s="5"/>
      <c r="S228" s="235"/>
      <c r="T228" s="235"/>
      <c r="U228" s="235"/>
      <c r="V228" s="235"/>
      <c r="W228" s="235"/>
      <c r="X228" s="203"/>
      <c r="Y228" s="203"/>
      <c r="Z228" s="203"/>
      <c r="AA228" s="182"/>
    </row>
    <row r="229" spans="2:27" s="1" customFormat="1" ht="24" x14ac:dyDescent="0.2">
      <c r="B229" s="6"/>
      <c r="C229" s="5"/>
      <c r="D229" s="5"/>
      <c r="E229" s="5"/>
      <c r="F229" s="156"/>
      <c r="G229" s="156"/>
      <c r="H229" s="156"/>
      <c r="I229" s="156"/>
      <c r="J229" s="156"/>
      <c r="K229" s="156"/>
      <c r="L229" s="156"/>
      <c r="M229" s="156"/>
      <c r="N229" s="182"/>
      <c r="O229" s="5"/>
      <c r="P229" s="5"/>
      <c r="Q229" s="5"/>
      <c r="R229" s="5"/>
      <c r="S229" s="235"/>
      <c r="T229" s="235"/>
      <c r="U229" s="235"/>
      <c r="V229" s="235"/>
      <c r="W229" s="235"/>
      <c r="X229" s="203"/>
      <c r="Y229" s="203"/>
      <c r="Z229" s="203"/>
      <c r="AA229" s="182"/>
    </row>
    <row r="230" spans="2:27" s="1" customFormat="1" ht="24" x14ac:dyDescent="0.2">
      <c r="B230" s="6"/>
      <c r="C230" s="5"/>
      <c r="D230" s="5"/>
      <c r="E230" s="5"/>
      <c r="F230" s="156"/>
      <c r="G230" s="156"/>
      <c r="H230" s="156"/>
      <c r="I230" s="156"/>
      <c r="J230" s="156"/>
      <c r="K230" s="156"/>
      <c r="L230" s="156"/>
      <c r="M230" s="156"/>
      <c r="N230" s="182"/>
      <c r="O230" s="5"/>
      <c r="P230" s="5"/>
      <c r="Q230" s="5"/>
      <c r="R230" s="5"/>
      <c r="S230" s="235"/>
      <c r="T230" s="235"/>
      <c r="U230" s="235"/>
      <c r="V230" s="235"/>
      <c r="W230" s="235"/>
      <c r="X230" s="203"/>
      <c r="Y230" s="203"/>
      <c r="Z230" s="203"/>
      <c r="AA230" s="182"/>
    </row>
    <row r="231" spans="2:27" s="1" customFormat="1" ht="24" x14ac:dyDescent="0.2">
      <c r="B231" s="6"/>
      <c r="C231" s="5"/>
      <c r="D231" s="5"/>
      <c r="E231" s="5"/>
      <c r="F231" s="156"/>
      <c r="G231" s="156"/>
      <c r="H231" s="156"/>
      <c r="I231" s="156"/>
      <c r="J231" s="156"/>
      <c r="K231" s="156"/>
      <c r="L231" s="156"/>
      <c r="M231" s="156"/>
      <c r="N231" s="182"/>
      <c r="O231" s="5"/>
      <c r="P231" s="5"/>
      <c r="Q231" s="5"/>
      <c r="R231" s="5"/>
      <c r="S231" s="235"/>
      <c r="T231" s="235"/>
      <c r="U231" s="235"/>
      <c r="V231" s="235"/>
      <c r="W231" s="235"/>
      <c r="X231" s="203"/>
      <c r="Y231" s="203"/>
      <c r="Z231" s="203"/>
      <c r="AA231" s="182"/>
    </row>
    <row r="232" spans="2:27" s="1" customFormat="1" ht="24" x14ac:dyDescent="0.2">
      <c r="B232" s="6"/>
      <c r="C232" s="5"/>
      <c r="D232" s="5"/>
      <c r="E232" s="5"/>
      <c r="F232" s="156"/>
      <c r="G232" s="156"/>
      <c r="H232" s="156"/>
      <c r="I232" s="156"/>
      <c r="J232" s="156"/>
      <c r="K232" s="156"/>
      <c r="L232" s="156"/>
      <c r="M232" s="156"/>
      <c r="N232" s="182"/>
      <c r="O232" s="5"/>
      <c r="P232" s="5"/>
      <c r="Q232" s="5"/>
      <c r="R232" s="5"/>
      <c r="S232" s="235"/>
      <c r="T232" s="235"/>
      <c r="U232" s="235"/>
      <c r="V232" s="235"/>
      <c r="W232" s="235"/>
      <c r="X232" s="203"/>
      <c r="Y232" s="203"/>
      <c r="Z232" s="203"/>
      <c r="AA232" s="182"/>
    </row>
    <row r="233" spans="2:27" s="1" customFormat="1" ht="24" x14ac:dyDescent="0.2">
      <c r="B233" s="6"/>
      <c r="C233" s="5"/>
      <c r="D233" s="5"/>
      <c r="E233" s="5"/>
      <c r="F233" s="156"/>
      <c r="G233" s="156"/>
      <c r="H233" s="156"/>
      <c r="I233" s="156"/>
      <c r="J233" s="156"/>
      <c r="K233" s="156"/>
      <c r="L233" s="156"/>
      <c r="M233" s="156"/>
      <c r="N233" s="182"/>
      <c r="O233" s="5"/>
      <c r="P233" s="5"/>
      <c r="Q233" s="5"/>
      <c r="R233" s="5"/>
      <c r="S233" s="235"/>
      <c r="T233" s="235"/>
      <c r="U233" s="235"/>
      <c r="V233" s="235"/>
      <c r="W233" s="235"/>
      <c r="X233" s="203"/>
      <c r="Y233" s="203"/>
      <c r="Z233" s="203"/>
      <c r="AA233" s="182"/>
    </row>
    <row r="234" spans="2:27" s="1" customFormat="1" ht="24" x14ac:dyDescent="0.2">
      <c r="B234" s="6"/>
      <c r="C234" s="5"/>
      <c r="D234" s="5"/>
      <c r="E234" s="5"/>
      <c r="F234" s="156"/>
      <c r="G234" s="156"/>
      <c r="H234" s="156"/>
      <c r="I234" s="156"/>
      <c r="J234" s="156"/>
      <c r="K234" s="156"/>
      <c r="L234" s="156"/>
      <c r="M234" s="156"/>
      <c r="N234" s="182"/>
      <c r="O234" s="5"/>
      <c r="P234" s="5"/>
      <c r="Q234" s="5"/>
      <c r="R234" s="5"/>
      <c r="S234" s="235"/>
      <c r="T234" s="235"/>
      <c r="U234" s="235"/>
      <c r="V234" s="235"/>
      <c r="W234" s="235"/>
      <c r="X234" s="203"/>
      <c r="Y234" s="203"/>
      <c r="Z234" s="203"/>
      <c r="AA234" s="182"/>
    </row>
    <row r="235" spans="2:27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  <c r="Z235" s="182"/>
      <c r="AA235" s="182"/>
    </row>
    <row r="236" spans="2:27" ht="24" x14ac:dyDescent="0.2">
      <c r="B236" s="730" t="s">
        <v>245</v>
      </c>
      <c r="C236" s="730"/>
      <c r="D236" s="730"/>
      <c r="E236" s="730"/>
      <c r="F236" s="730"/>
      <c r="G236" s="730"/>
      <c r="H236" s="730"/>
      <c r="I236" s="730"/>
      <c r="J236" s="730"/>
      <c r="K236" s="730"/>
      <c r="L236" s="730"/>
      <c r="M236" s="730"/>
      <c r="N236" s="182"/>
      <c r="O236" s="706" t="s">
        <v>245</v>
      </c>
      <c r="P236" s="706"/>
      <c r="Q236" s="706"/>
      <c r="R236" s="706"/>
      <c r="S236" s="706"/>
      <c r="T236" s="706"/>
      <c r="U236" s="706"/>
      <c r="V236" s="706"/>
      <c r="W236" s="706"/>
      <c r="X236" s="706"/>
      <c r="Y236" s="706"/>
      <c r="Z236" s="706"/>
      <c r="AA236" s="182"/>
    </row>
    <row r="237" spans="2:27" ht="24.75" thickBot="1" x14ac:dyDescent="0.25">
      <c r="B237" s="731" t="s">
        <v>315</v>
      </c>
      <c r="C237" s="731"/>
      <c r="D237" s="731"/>
      <c r="E237" s="731"/>
      <c r="F237" s="731"/>
      <c r="G237" s="731"/>
      <c r="H237" s="731"/>
      <c r="I237" s="731"/>
      <c r="J237" s="731"/>
      <c r="K237" s="731"/>
      <c r="L237" s="731"/>
      <c r="M237" s="731"/>
      <c r="N237" s="182"/>
      <c r="O237" s="712" t="s">
        <v>310</v>
      </c>
      <c r="P237" s="712"/>
      <c r="Q237" s="712"/>
      <c r="R237" s="712"/>
      <c r="S237" s="712"/>
      <c r="T237" s="712"/>
      <c r="U237" s="712"/>
      <c r="V237" s="712"/>
      <c r="W237" s="712"/>
      <c r="X237" s="712"/>
      <c r="Y237" s="712"/>
      <c r="Z237" s="712"/>
      <c r="AA237" s="182"/>
    </row>
    <row r="238" spans="2:27" ht="15" customHeight="1" x14ac:dyDescent="0.2">
      <c r="B238" s="707" t="s">
        <v>1</v>
      </c>
      <c r="C238" s="709" t="s">
        <v>2</v>
      </c>
      <c r="D238" s="710"/>
      <c r="E238" s="710"/>
      <c r="F238" s="710"/>
      <c r="G238" s="710"/>
      <c r="H238" s="710"/>
      <c r="I238" s="710"/>
      <c r="J238" s="710"/>
      <c r="K238" s="710"/>
      <c r="L238" s="710"/>
      <c r="M238" s="10"/>
      <c r="N238" s="182"/>
      <c r="O238" s="707" t="s">
        <v>1</v>
      </c>
      <c r="P238" s="709" t="s">
        <v>2</v>
      </c>
      <c r="Q238" s="710"/>
      <c r="R238" s="710"/>
      <c r="S238" s="710"/>
      <c r="T238" s="710"/>
      <c r="U238" s="710"/>
      <c r="V238" s="710"/>
      <c r="W238" s="710"/>
      <c r="X238" s="710"/>
      <c r="Y238" s="710"/>
      <c r="Z238" s="10"/>
      <c r="AA238" s="182"/>
    </row>
    <row r="239" spans="2:27" ht="15" customHeight="1" thickBot="1" x14ac:dyDescent="0.25">
      <c r="B239" s="708"/>
      <c r="C239" s="12">
        <v>4</v>
      </c>
      <c r="D239" s="12">
        <v>3.5</v>
      </c>
      <c r="E239" s="12">
        <v>3</v>
      </c>
      <c r="F239" s="12">
        <v>2.5</v>
      </c>
      <c r="G239" s="12">
        <v>2</v>
      </c>
      <c r="H239" s="12">
        <v>1.5</v>
      </c>
      <c r="I239" s="12">
        <v>1</v>
      </c>
      <c r="J239" s="12">
        <v>0</v>
      </c>
      <c r="K239" s="12" t="s">
        <v>3</v>
      </c>
      <c r="L239" s="12" t="s">
        <v>4</v>
      </c>
      <c r="M239" s="13" t="s">
        <v>5</v>
      </c>
      <c r="N239" s="182"/>
      <c r="O239" s="708"/>
      <c r="P239" s="12">
        <v>4</v>
      </c>
      <c r="Q239" s="12">
        <v>3.5</v>
      </c>
      <c r="R239" s="12">
        <v>3</v>
      </c>
      <c r="S239" s="12">
        <v>2.5</v>
      </c>
      <c r="T239" s="12">
        <v>2</v>
      </c>
      <c r="U239" s="12">
        <v>1.5</v>
      </c>
      <c r="V239" s="12">
        <v>1</v>
      </c>
      <c r="W239" s="12">
        <v>0</v>
      </c>
      <c r="X239" s="12" t="s">
        <v>3</v>
      </c>
      <c r="Y239" s="12" t="s">
        <v>4</v>
      </c>
      <c r="Z239" s="13" t="s">
        <v>5</v>
      </c>
      <c r="AA239" s="182"/>
    </row>
    <row r="240" spans="2:27" ht="15" customHeight="1" x14ac:dyDescent="0.45">
      <c r="B240" s="50" t="s">
        <v>109</v>
      </c>
      <c r="C240" s="51">
        <v>15</v>
      </c>
      <c r="D240" s="51">
        <v>13</v>
      </c>
      <c r="E240" s="51">
        <v>4</v>
      </c>
      <c r="F240" s="51">
        <v>8</v>
      </c>
      <c r="G240" s="51">
        <v>10</v>
      </c>
      <c r="H240" s="51">
        <v>10</v>
      </c>
      <c r="I240" s="51">
        <v>9</v>
      </c>
      <c r="J240" s="51">
        <v>1</v>
      </c>
      <c r="K240" s="51"/>
      <c r="L240" s="51"/>
      <c r="M240" s="51">
        <f>SUM(C240:L240)</f>
        <v>70</v>
      </c>
      <c r="N240" s="182"/>
      <c r="O240" s="289" t="s">
        <v>110</v>
      </c>
      <c r="P240" s="295">
        <v>14</v>
      </c>
      <c r="Q240" s="295">
        <v>10</v>
      </c>
      <c r="R240" s="295">
        <v>9</v>
      </c>
      <c r="S240" s="295">
        <v>9</v>
      </c>
      <c r="T240" s="295">
        <v>7</v>
      </c>
      <c r="U240" s="295">
        <v>15</v>
      </c>
      <c r="V240" s="295">
        <v>5</v>
      </c>
      <c r="W240" s="295">
        <v>1</v>
      </c>
      <c r="X240" s="279"/>
      <c r="Y240" s="279"/>
      <c r="Z240" s="280">
        <f>SUM(P240:Y240)</f>
        <v>70</v>
      </c>
      <c r="AA240" s="182"/>
    </row>
    <row r="241" spans="2:27" ht="15" customHeight="1" x14ac:dyDescent="0.45">
      <c r="B241" s="50" t="s">
        <v>111</v>
      </c>
      <c r="C241" s="51">
        <v>26</v>
      </c>
      <c r="D241" s="51">
        <v>25</v>
      </c>
      <c r="E241" s="51">
        <v>14</v>
      </c>
      <c r="F241" s="51">
        <v>5</v>
      </c>
      <c r="G241" s="51"/>
      <c r="H241" s="51"/>
      <c r="I241" s="51"/>
      <c r="J241" s="51"/>
      <c r="K241" s="51"/>
      <c r="L241" s="51"/>
      <c r="M241" s="53">
        <f>SUM(C241:L241)</f>
        <v>70</v>
      </c>
      <c r="N241" s="182"/>
      <c r="O241" s="290" t="s">
        <v>112</v>
      </c>
      <c r="P241" s="59">
        <v>47</v>
      </c>
      <c r="Q241" s="59">
        <v>15</v>
      </c>
      <c r="R241" s="59">
        <v>6</v>
      </c>
      <c r="S241" s="59"/>
      <c r="T241" s="59"/>
      <c r="U241" s="59">
        <v>1</v>
      </c>
      <c r="V241" s="59"/>
      <c r="W241" s="59"/>
      <c r="X241" s="51"/>
      <c r="Y241" s="51"/>
      <c r="Z241" s="282">
        <f>SUM(P241:Y241)</f>
        <v>69</v>
      </c>
      <c r="AA241" s="182"/>
    </row>
    <row r="242" spans="2:27" ht="15" customHeight="1" x14ac:dyDescent="0.45">
      <c r="B242" s="50" t="s">
        <v>114</v>
      </c>
      <c r="C242" s="51">
        <v>17</v>
      </c>
      <c r="D242" s="51"/>
      <c r="E242" s="51"/>
      <c r="F242" s="51"/>
      <c r="G242" s="51"/>
      <c r="H242" s="51"/>
      <c r="I242" s="51"/>
      <c r="J242" s="51"/>
      <c r="K242" s="51"/>
      <c r="L242" s="51"/>
      <c r="M242" s="53">
        <f>SUM(C242:L242)</f>
        <v>17</v>
      </c>
      <c r="N242" s="182"/>
      <c r="O242" s="290" t="s">
        <v>113</v>
      </c>
      <c r="P242" s="59">
        <v>17</v>
      </c>
      <c r="Q242" s="59"/>
      <c r="R242" s="59"/>
      <c r="S242" s="59"/>
      <c r="T242" s="59"/>
      <c r="U242" s="59"/>
      <c r="V242" s="59"/>
      <c r="W242" s="59"/>
      <c r="X242" s="51"/>
      <c r="Y242" s="51"/>
      <c r="Z242" s="282">
        <f>SUM(P242:Y242)</f>
        <v>17</v>
      </c>
      <c r="AA242" s="182"/>
    </row>
    <row r="243" spans="2:27" ht="15" customHeight="1" x14ac:dyDescent="0.2">
      <c r="B243" s="53" t="s">
        <v>5</v>
      </c>
      <c r="C243" s="51">
        <f t="shared" ref="C243:J243" si="124">SUM(C240:C242)</f>
        <v>58</v>
      </c>
      <c r="D243" s="51">
        <f t="shared" si="124"/>
        <v>38</v>
      </c>
      <c r="E243" s="51">
        <f t="shared" si="124"/>
        <v>18</v>
      </c>
      <c r="F243" s="51">
        <f t="shared" si="124"/>
        <v>13</v>
      </c>
      <c r="G243" s="51">
        <f t="shared" si="124"/>
        <v>10</v>
      </c>
      <c r="H243" s="51">
        <f t="shared" si="124"/>
        <v>10</v>
      </c>
      <c r="I243" s="51">
        <f t="shared" si="124"/>
        <v>9</v>
      </c>
      <c r="J243" s="51">
        <f t="shared" si="124"/>
        <v>1</v>
      </c>
      <c r="K243" s="51"/>
      <c r="L243" s="51"/>
      <c r="M243" s="53">
        <f>SUM(C243:L243)</f>
        <v>157</v>
      </c>
      <c r="N243" s="182"/>
      <c r="O243" s="290" t="s">
        <v>5</v>
      </c>
      <c r="P243" s="51">
        <f t="shared" ref="P243:W243" si="125">SUM(P240:P242)</f>
        <v>78</v>
      </c>
      <c r="Q243" s="51">
        <f t="shared" si="125"/>
        <v>25</v>
      </c>
      <c r="R243" s="51">
        <f t="shared" si="125"/>
        <v>15</v>
      </c>
      <c r="S243" s="51">
        <f t="shared" si="125"/>
        <v>9</v>
      </c>
      <c r="T243" s="51">
        <f t="shared" si="125"/>
        <v>7</v>
      </c>
      <c r="U243" s="51">
        <f t="shared" si="125"/>
        <v>16</v>
      </c>
      <c r="V243" s="51">
        <f t="shared" si="125"/>
        <v>5</v>
      </c>
      <c r="W243" s="51">
        <f t="shared" si="125"/>
        <v>1</v>
      </c>
      <c r="X243" s="51"/>
      <c r="Y243" s="51"/>
      <c r="Z243" s="282">
        <f>SUM(Z240:Z242)</f>
        <v>156</v>
      </c>
      <c r="AA243" s="182"/>
    </row>
    <row r="244" spans="2:27" ht="15" customHeight="1" x14ac:dyDescent="0.2">
      <c r="B244" s="53" t="s">
        <v>242</v>
      </c>
      <c r="C244" s="51">
        <f>C243*C239</f>
        <v>232</v>
      </c>
      <c r="D244" s="51">
        <f t="shared" ref="D244:J244" si="126">D243*D239</f>
        <v>133</v>
      </c>
      <c r="E244" s="51">
        <f t="shared" si="126"/>
        <v>54</v>
      </c>
      <c r="F244" s="51">
        <f t="shared" si="126"/>
        <v>32.5</v>
      </c>
      <c r="G244" s="51">
        <f t="shared" si="126"/>
        <v>20</v>
      </c>
      <c r="H244" s="51">
        <f t="shared" si="126"/>
        <v>15</v>
      </c>
      <c r="I244" s="51">
        <f t="shared" si="126"/>
        <v>9</v>
      </c>
      <c r="J244" s="51">
        <f t="shared" si="126"/>
        <v>0</v>
      </c>
      <c r="K244" s="51"/>
      <c r="L244" s="51"/>
      <c r="M244" s="53">
        <f>SUM(C244:L244)</f>
        <v>495.5</v>
      </c>
      <c r="N244" s="182"/>
      <c r="O244" s="290" t="s">
        <v>242</v>
      </c>
      <c r="P244" s="51">
        <f>P243*P239</f>
        <v>312</v>
      </c>
      <c r="Q244" s="51">
        <f t="shared" ref="Q244:W244" si="127">Q243*Q239</f>
        <v>87.5</v>
      </c>
      <c r="R244" s="51">
        <f t="shared" si="127"/>
        <v>45</v>
      </c>
      <c r="S244" s="51">
        <f t="shared" si="127"/>
        <v>22.5</v>
      </c>
      <c r="T244" s="51">
        <f t="shared" si="127"/>
        <v>14</v>
      </c>
      <c r="U244" s="51">
        <f t="shared" si="127"/>
        <v>24</v>
      </c>
      <c r="V244" s="51">
        <f t="shared" si="127"/>
        <v>5</v>
      </c>
      <c r="W244" s="51">
        <f t="shared" si="127"/>
        <v>0</v>
      </c>
      <c r="X244" s="51"/>
      <c r="Y244" s="51"/>
      <c r="Z244" s="282">
        <f>SUM(P244:Y244)</f>
        <v>510</v>
      </c>
      <c r="AA244" s="182"/>
    </row>
    <row r="245" spans="2:27" ht="15" customHeight="1" x14ac:dyDescent="0.2">
      <c r="B245" s="53" t="s">
        <v>26</v>
      </c>
      <c r="C245" s="51">
        <f>M244/M243</f>
        <v>3.1560509554140128</v>
      </c>
      <c r="D245" s="51"/>
      <c r="E245" s="51"/>
      <c r="F245" s="51"/>
      <c r="G245" s="51"/>
      <c r="H245" s="51"/>
      <c r="I245" s="51"/>
      <c r="J245" s="51"/>
      <c r="K245" s="51"/>
      <c r="L245" s="51"/>
      <c r="M245" s="53"/>
      <c r="N245" s="182"/>
      <c r="O245" s="296" t="s">
        <v>26</v>
      </c>
      <c r="P245" s="236">
        <f>Z244/Z243</f>
        <v>3.2692307692307692</v>
      </c>
      <c r="Q245" s="51"/>
      <c r="R245" s="51"/>
      <c r="S245" s="51"/>
      <c r="T245" s="51"/>
      <c r="U245" s="51"/>
      <c r="V245" s="51"/>
      <c r="W245" s="51"/>
      <c r="X245" s="51"/>
      <c r="Y245" s="51"/>
      <c r="Z245" s="282"/>
      <c r="AA245" s="182"/>
    </row>
    <row r="246" spans="2:27" ht="15" customHeight="1" x14ac:dyDescent="0.2">
      <c r="B246" s="53" t="s">
        <v>28</v>
      </c>
      <c r="C246" s="51">
        <f>(C243*100)/M243</f>
        <v>36.942675159235669</v>
      </c>
      <c r="D246" s="51">
        <f>(D243*100)/M243</f>
        <v>24.203821656050955</v>
      </c>
      <c r="E246" s="51">
        <f>(E243*100)/M243</f>
        <v>11.464968152866241</v>
      </c>
      <c r="F246" s="51">
        <f>(F243*100)/M243</f>
        <v>8.2802547770700645</v>
      </c>
      <c r="G246" s="51">
        <f>(G243*100)/M243</f>
        <v>6.369426751592357</v>
      </c>
      <c r="H246" s="51">
        <f>(H243*100)/M243</f>
        <v>6.369426751592357</v>
      </c>
      <c r="I246" s="51">
        <f>(I243*100)/M243</f>
        <v>5.7324840764331206</v>
      </c>
      <c r="J246" s="51">
        <f>(J243*100)/M243</f>
        <v>0.63694267515923564</v>
      </c>
      <c r="K246" s="51"/>
      <c r="L246" s="51"/>
      <c r="M246" s="53">
        <f t="shared" ref="M246:M251" si="128">SUM(C246:L246)</f>
        <v>100</v>
      </c>
      <c r="N246" s="243"/>
      <c r="O246" s="290" t="s">
        <v>28</v>
      </c>
      <c r="P246" s="51">
        <f>(P243*100)/Z243</f>
        <v>50</v>
      </c>
      <c r="Q246" s="51">
        <f>(Q243*100)/Z243</f>
        <v>16.025641025641026</v>
      </c>
      <c r="R246" s="150">
        <f>(R243*100)/Z243</f>
        <v>9.615384615384615</v>
      </c>
      <c r="S246" s="150">
        <f>(S243*100)/Z243</f>
        <v>5.7692307692307692</v>
      </c>
      <c r="T246" s="150">
        <f>(T243*100)/Z243</f>
        <v>4.4871794871794872</v>
      </c>
      <c r="U246" s="150">
        <f>(U243*100)/Z243</f>
        <v>10.256410256410257</v>
      </c>
      <c r="V246" s="150">
        <f>(V243*100)/Z243</f>
        <v>3.2051282051282053</v>
      </c>
      <c r="W246" s="150">
        <f>(W243*100)/Z243</f>
        <v>0.64102564102564108</v>
      </c>
      <c r="X246" s="51"/>
      <c r="Y246" s="51"/>
      <c r="Z246" s="282">
        <f t="shared" ref="Z246:Z251" si="129">SUM(P246:Y246)</f>
        <v>100</v>
      </c>
      <c r="AA246" s="182"/>
    </row>
    <row r="247" spans="2:27" ht="15" customHeight="1" x14ac:dyDescent="0.45">
      <c r="B247" s="50" t="s">
        <v>116</v>
      </c>
      <c r="C247" s="51">
        <v>11</v>
      </c>
      <c r="D247" s="51">
        <v>14</v>
      </c>
      <c r="E247" s="51">
        <v>17</v>
      </c>
      <c r="F247" s="51">
        <v>6</v>
      </c>
      <c r="G247" s="51">
        <v>8</v>
      </c>
      <c r="H247" s="51"/>
      <c r="I247" s="51"/>
      <c r="J247" s="51"/>
      <c r="K247" s="51"/>
      <c r="L247" s="51"/>
      <c r="M247" s="53">
        <f t="shared" si="128"/>
        <v>56</v>
      </c>
      <c r="N247" s="182"/>
      <c r="O247" s="290" t="s">
        <v>115</v>
      </c>
      <c r="P247" s="59">
        <v>56</v>
      </c>
      <c r="Q247" s="59"/>
      <c r="R247" s="59"/>
      <c r="S247" s="59"/>
      <c r="T247" s="59"/>
      <c r="U247" s="59"/>
      <c r="V247" s="59"/>
      <c r="W247" s="59"/>
      <c r="X247" s="51"/>
      <c r="Y247" s="51"/>
      <c r="Z247" s="282">
        <f t="shared" si="129"/>
        <v>56</v>
      </c>
      <c r="AA247" s="182"/>
    </row>
    <row r="248" spans="2:27" ht="15" customHeight="1" x14ac:dyDescent="0.45">
      <c r="B248" s="50" t="s">
        <v>118</v>
      </c>
      <c r="C248" s="51">
        <v>46</v>
      </c>
      <c r="D248" s="51">
        <v>3</v>
      </c>
      <c r="E248" s="51">
        <v>5</v>
      </c>
      <c r="F248" s="51">
        <v>1</v>
      </c>
      <c r="G248" s="51">
        <v>1</v>
      </c>
      <c r="H248" s="51"/>
      <c r="I248" s="51"/>
      <c r="J248" s="51"/>
      <c r="K248" s="51"/>
      <c r="L248" s="51"/>
      <c r="M248" s="53">
        <f t="shared" si="128"/>
        <v>56</v>
      </c>
      <c r="N248" s="182"/>
      <c r="O248" s="290" t="s">
        <v>117</v>
      </c>
      <c r="P248" s="59">
        <v>44</v>
      </c>
      <c r="Q248" s="59">
        <v>6</v>
      </c>
      <c r="R248" s="59">
        <v>1</v>
      </c>
      <c r="S248" s="59">
        <v>3</v>
      </c>
      <c r="T248" s="59">
        <v>1</v>
      </c>
      <c r="U248" s="59"/>
      <c r="V248" s="59">
        <v>1</v>
      </c>
      <c r="W248" s="59"/>
      <c r="X248" s="51"/>
      <c r="Y248" s="51"/>
      <c r="Z248" s="282">
        <f t="shared" si="129"/>
        <v>56</v>
      </c>
      <c r="AA248" s="182"/>
    </row>
    <row r="249" spans="2:27" ht="15" customHeight="1" x14ac:dyDescent="0.45">
      <c r="B249" s="50" t="s">
        <v>120</v>
      </c>
      <c r="C249" s="51">
        <v>11</v>
      </c>
      <c r="D249" s="51">
        <v>2</v>
      </c>
      <c r="E249" s="51">
        <v>3</v>
      </c>
      <c r="F249" s="51"/>
      <c r="G249" s="51"/>
      <c r="H249" s="51"/>
      <c r="I249" s="51"/>
      <c r="J249" s="51"/>
      <c r="K249" s="51"/>
      <c r="L249" s="51"/>
      <c r="M249" s="53">
        <f t="shared" si="128"/>
        <v>16</v>
      </c>
      <c r="N249" s="182"/>
      <c r="O249" s="290" t="s">
        <v>119</v>
      </c>
      <c r="P249" s="59">
        <v>11</v>
      </c>
      <c r="Q249" s="59">
        <v>4</v>
      </c>
      <c r="R249" s="59"/>
      <c r="S249" s="59"/>
      <c r="T249" s="59"/>
      <c r="U249" s="59"/>
      <c r="V249" s="59">
        <v>1</v>
      </c>
      <c r="W249" s="59"/>
      <c r="X249" s="51"/>
      <c r="Y249" s="51"/>
      <c r="Z249" s="282">
        <f t="shared" si="129"/>
        <v>16</v>
      </c>
      <c r="AA249" s="182"/>
    </row>
    <row r="250" spans="2:27" ht="15" customHeight="1" x14ac:dyDescent="0.2">
      <c r="B250" s="53" t="s">
        <v>5</v>
      </c>
      <c r="C250" s="51">
        <f>SUM(C247:C249)</f>
        <v>68</v>
      </c>
      <c r="D250" s="51">
        <f>SUM(D247:D249)</f>
        <v>19</v>
      </c>
      <c r="E250" s="51">
        <f>SUM(E247:E249)</f>
        <v>25</v>
      </c>
      <c r="F250" s="51">
        <f>SUM(F247:F249)</f>
        <v>7</v>
      </c>
      <c r="G250" s="51">
        <f>SUM(G247:G249)</f>
        <v>9</v>
      </c>
      <c r="H250" s="51"/>
      <c r="I250" s="51"/>
      <c r="J250" s="51"/>
      <c r="K250" s="51"/>
      <c r="L250" s="51"/>
      <c r="M250" s="53">
        <f t="shared" si="128"/>
        <v>128</v>
      </c>
      <c r="N250" s="182"/>
      <c r="O250" s="290" t="s">
        <v>5</v>
      </c>
      <c r="P250" s="51">
        <f t="shared" ref="P250:W250" si="130">SUM(P247:P249)</f>
        <v>111</v>
      </c>
      <c r="Q250" s="51">
        <f t="shared" si="130"/>
        <v>10</v>
      </c>
      <c r="R250" s="51">
        <f t="shared" si="130"/>
        <v>1</v>
      </c>
      <c r="S250" s="51">
        <f t="shared" si="130"/>
        <v>3</v>
      </c>
      <c r="T250" s="51">
        <f t="shared" si="130"/>
        <v>1</v>
      </c>
      <c r="U250" s="51">
        <f t="shared" si="130"/>
        <v>0</v>
      </c>
      <c r="V250" s="51">
        <f t="shared" si="130"/>
        <v>2</v>
      </c>
      <c r="W250" s="51">
        <f t="shared" si="130"/>
        <v>0</v>
      </c>
      <c r="X250" s="51"/>
      <c r="Y250" s="51"/>
      <c r="Z250" s="282">
        <f t="shared" si="129"/>
        <v>128</v>
      </c>
      <c r="AA250" s="182"/>
    </row>
    <row r="251" spans="2:27" ht="15" customHeight="1" x14ac:dyDescent="0.2">
      <c r="B251" s="53" t="s">
        <v>242</v>
      </c>
      <c r="C251" s="51">
        <f>C250*C239</f>
        <v>272</v>
      </c>
      <c r="D251" s="51">
        <f t="shared" ref="D251:J251" si="131">D250*D239</f>
        <v>66.5</v>
      </c>
      <c r="E251" s="51">
        <f t="shared" si="131"/>
        <v>75</v>
      </c>
      <c r="F251" s="51">
        <f t="shared" si="131"/>
        <v>17.5</v>
      </c>
      <c r="G251" s="51">
        <f t="shared" si="131"/>
        <v>18</v>
      </c>
      <c r="H251" s="51">
        <f t="shared" si="131"/>
        <v>0</v>
      </c>
      <c r="I251" s="51">
        <f t="shared" si="131"/>
        <v>0</v>
      </c>
      <c r="J251" s="51">
        <f t="shared" si="131"/>
        <v>0</v>
      </c>
      <c r="K251" s="51"/>
      <c r="L251" s="51"/>
      <c r="M251" s="53">
        <f t="shared" si="128"/>
        <v>449</v>
      </c>
      <c r="N251" s="182"/>
      <c r="O251" s="290" t="s">
        <v>242</v>
      </c>
      <c r="P251" s="51">
        <f>P250*P239</f>
        <v>444</v>
      </c>
      <c r="Q251" s="51">
        <f t="shared" ref="Q251:W251" si="132">Q250*Q239</f>
        <v>35</v>
      </c>
      <c r="R251" s="51">
        <f t="shared" si="132"/>
        <v>3</v>
      </c>
      <c r="S251" s="51">
        <f t="shared" si="132"/>
        <v>7.5</v>
      </c>
      <c r="T251" s="51">
        <f t="shared" si="132"/>
        <v>2</v>
      </c>
      <c r="U251" s="51">
        <f t="shared" si="132"/>
        <v>0</v>
      </c>
      <c r="V251" s="51">
        <f t="shared" si="132"/>
        <v>2</v>
      </c>
      <c r="W251" s="51">
        <f t="shared" si="132"/>
        <v>0</v>
      </c>
      <c r="X251" s="51"/>
      <c r="Y251" s="51"/>
      <c r="Z251" s="282">
        <f t="shared" si="129"/>
        <v>493.5</v>
      </c>
      <c r="AA251" s="182"/>
    </row>
    <row r="252" spans="2:27" ht="15" customHeight="1" x14ac:dyDescent="0.2">
      <c r="B252" s="53" t="s">
        <v>26</v>
      </c>
      <c r="C252" s="51">
        <f>M251/M250</f>
        <v>3.5078125</v>
      </c>
      <c r="D252" s="51"/>
      <c r="E252" s="51"/>
      <c r="F252" s="51"/>
      <c r="G252" s="51"/>
      <c r="H252" s="51"/>
      <c r="I252" s="51"/>
      <c r="J252" s="51"/>
      <c r="K252" s="51"/>
      <c r="L252" s="51"/>
      <c r="M252" s="53"/>
      <c r="N252" s="182"/>
      <c r="O252" s="296" t="s">
        <v>26</v>
      </c>
      <c r="P252" s="236">
        <f>Z251/Z250</f>
        <v>3.85546875</v>
      </c>
      <c r="Q252" s="51"/>
      <c r="R252" s="51"/>
      <c r="S252" s="51"/>
      <c r="T252" s="51"/>
      <c r="U252" s="51"/>
      <c r="V252" s="51"/>
      <c r="W252" s="51"/>
      <c r="X252" s="51"/>
      <c r="Y252" s="51"/>
      <c r="Z252" s="282"/>
      <c r="AA252" s="182"/>
    </row>
    <row r="253" spans="2:27" ht="15" customHeight="1" x14ac:dyDescent="0.2">
      <c r="B253" s="53" t="s">
        <v>28</v>
      </c>
      <c r="C253" s="51">
        <f>(C250*100)/M250</f>
        <v>53.125</v>
      </c>
      <c r="D253" s="51">
        <f>(D250*100)/M250</f>
        <v>14.84375</v>
      </c>
      <c r="E253" s="51">
        <f>(E250*100)/M250</f>
        <v>19.53125</v>
      </c>
      <c r="F253" s="51">
        <f>(F250*100)/M250</f>
        <v>5.46875</v>
      </c>
      <c r="G253" s="51">
        <f>(G250*100)/M250</f>
        <v>7.03125</v>
      </c>
      <c r="H253" s="51">
        <f>(H250*100)/M250</f>
        <v>0</v>
      </c>
      <c r="I253" s="51">
        <f>(I250*100)/M250</f>
        <v>0</v>
      </c>
      <c r="J253" s="51">
        <f>(J250*100)/M250</f>
        <v>0</v>
      </c>
      <c r="K253" s="51"/>
      <c r="L253" s="51"/>
      <c r="M253" s="53">
        <f>SUM(C253:L253)</f>
        <v>100</v>
      </c>
      <c r="N253" s="243"/>
      <c r="O253" s="290" t="s">
        <v>28</v>
      </c>
      <c r="P253" s="51">
        <f>(P250*100)/Z250</f>
        <v>86.71875</v>
      </c>
      <c r="Q253" s="150">
        <f>(Q250*100)/Z250</f>
        <v>7.8125</v>
      </c>
      <c r="R253" s="150">
        <f>(R250*100)/Z250</f>
        <v>0.78125</v>
      </c>
      <c r="S253" s="150">
        <f>(S250*100)/Z250</f>
        <v>2.34375</v>
      </c>
      <c r="T253" s="150">
        <f>(T250*100)/Z250</f>
        <v>0.78125</v>
      </c>
      <c r="U253" s="150">
        <f>(U250*100)/Z250</f>
        <v>0</v>
      </c>
      <c r="V253" s="150">
        <f>(V250*100)/Z250</f>
        <v>1.5625</v>
      </c>
      <c r="W253" s="150">
        <f>(W250*100)/Z250</f>
        <v>0</v>
      </c>
      <c r="X253" s="51"/>
      <c r="Y253" s="51"/>
      <c r="Z253" s="282">
        <f>SUM(P253:Y253)</f>
        <v>100</v>
      </c>
      <c r="AA253" s="182"/>
    </row>
    <row r="254" spans="2:27" ht="15" customHeight="1" x14ac:dyDescent="0.45">
      <c r="B254" s="50" t="s">
        <v>122</v>
      </c>
      <c r="C254" s="51">
        <v>8</v>
      </c>
      <c r="D254" s="51">
        <v>10</v>
      </c>
      <c r="E254" s="51">
        <v>9</v>
      </c>
      <c r="F254" s="51">
        <v>14</v>
      </c>
      <c r="G254" s="51">
        <v>8</v>
      </c>
      <c r="H254" s="51">
        <v>8</v>
      </c>
      <c r="I254" s="51">
        <v>7</v>
      </c>
      <c r="J254" s="51">
        <v>12</v>
      </c>
      <c r="K254" s="51"/>
      <c r="L254" s="51"/>
      <c r="M254" s="53">
        <f>SUM(C254:L254)</f>
        <v>76</v>
      </c>
      <c r="N254" s="182"/>
      <c r="O254" s="290" t="s">
        <v>121</v>
      </c>
      <c r="P254" s="59">
        <v>20</v>
      </c>
      <c r="Q254" s="59">
        <v>11</v>
      </c>
      <c r="R254" s="59">
        <v>8</v>
      </c>
      <c r="S254" s="59">
        <v>11</v>
      </c>
      <c r="T254" s="59">
        <v>8</v>
      </c>
      <c r="U254" s="59">
        <v>5</v>
      </c>
      <c r="V254" s="59">
        <v>2</v>
      </c>
      <c r="W254" s="59">
        <v>8</v>
      </c>
      <c r="X254" s="51"/>
      <c r="Y254" s="51"/>
      <c r="Z254" s="282">
        <f>SUM(P254:Y254)</f>
        <v>73</v>
      </c>
      <c r="AA254" s="182"/>
    </row>
    <row r="255" spans="2:27" ht="15" customHeight="1" x14ac:dyDescent="0.45">
      <c r="B255" s="50" t="s">
        <v>124</v>
      </c>
      <c r="C255" s="51">
        <v>39</v>
      </c>
      <c r="D255" s="51">
        <v>20</v>
      </c>
      <c r="E255" s="51">
        <v>11</v>
      </c>
      <c r="F255" s="51">
        <v>3</v>
      </c>
      <c r="G255" s="51"/>
      <c r="H255" s="51">
        <v>1</v>
      </c>
      <c r="I255" s="51"/>
      <c r="J255" s="51">
        <v>2</v>
      </c>
      <c r="K255" s="51"/>
      <c r="L255" s="51"/>
      <c r="M255" s="53">
        <f>SUM(C255:L255)</f>
        <v>76</v>
      </c>
      <c r="N255" s="182"/>
      <c r="O255" s="290" t="s">
        <v>123</v>
      </c>
      <c r="P255" s="59">
        <v>47</v>
      </c>
      <c r="Q255" s="59">
        <v>20</v>
      </c>
      <c r="R255" s="59"/>
      <c r="S255" s="59">
        <v>3</v>
      </c>
      <c r="T255" s="59">
        <v>3</v>
      </c>
      <c r="U255" s="59"/>
      <c r="V255" s="59"/>
      <c r="W255" s="59"/>
      <c r="X255" s="51"/>
      <c r="Y255" s="51"/>
      <c r="Z255" s="282">
        <f>SUM(P255:Y255)</f>
        <v>73</v>
      </c>
      <c r="AA255" s="182"/>
    </row>
    <row r="256" spans="2:27" ht="15" customHeight="1" x14ac:dyDescent="0.2">
      <c r="B256" s="53" t="s">
        <v>5</v>
      </c>
      <c r="C256" s="51">
        <f t="shared" ref="C256:J256" si="133">SUM(C254:C255)</f>
        <v>47</v>
      </c>
      <c r="D256" s="51">
        <f t="shared" si="133"/>
        <v>30</v>
      </c>
      <c r="E256" s="51">
        <f t="shared" si="133"/>
        <v>20</v>
      </c>
      <c r="F256" s="51">
        <f t="shared" si="133"/>
        <v>17</v>
      </c>
      <c r="G256" s="51">
        <f t="shared" si="133"/>
        <v>8</v>
      </c>
      <c r="H256" s="51">
        <f t="shared" si="133"/>
        <v>9</v>
      </c>
      <c r="I256" s="51">
        <f t="shared" si="133"/>
        <v>7</v>
      </c>
      <c r="J256" s="51">
        <f t="shared" si="133"/>
        <v>14</v>
      </c>
      <c r="K256" s="51"/>
      <c r="L256" s="51"/>
      <c r="M256" s="53">
        <f>SUM(C256:L256)</f>
        <v>152</v>
      </c>
      <c r="N256" s="182"/>
      <c r="O256" s="290" t="s">
        <v>5</v>
      </c>
      <c r="P256" s="51">
        <f t="shared" ref="P256:W256" si="134">SUM(P254:P255)</f>
        <v>67</v>
      </c>
      <c r="Q256" s="51">
        <f t="shared" si="134"/>
        <v>31</v>
      </c>
      <c r="R256" s="51">
        <f t="shared" si="134"/>
        <v>8</v>
      </c>
      <c r="S256" s="51">
        <f t="shared" si="134"/>
        <v>14</v>
      </c>
      <c r="T256" s="51">
        <f t="shared" si="134"/>
        <v>11</v>
      </c>
      <c r="U256" s="51">
        <f t="shared" si="134"/>
        <v>5</v>
      </c>
      <c r="V256" s="51">
        <f t="shared" si="134"/>
        <v>2</v>
      </c>
      <c r="W256" s="51">
        <f t="shared" si="134"/>
        <v>8</v>
      </c>
      <c r="X256" s="51"/>
      <c r="Y256" s="51"/>
      <c r="Z256" s="282">
        <f>SUM(P256:Y256)</f>
        <v>146</v>
      </c>
      <c r="AA256" s="182"/>
    </row>
    <row r="257" spans="2:27" ht="15" customHeight="1" x14ac:dyDescent="0.2">
      <c r="B257" s="53" t="s">
        <v>242</v>
      </c>
      <c r="C257" s="51">
        <f>C256*C239</f>
        <v>188</v>
      </c>
      <c r="D257" s="51">
        <f t="shared" ref="D257:J257" si="135">D256*D239</f>
        <v>105</v>
      </c>
      <c r="E257" s="51">
        <f t="shared" si="135"/>
        <v>60</v>
      </c>
      <c r="F257" s="51">
        <f t="shared" si="135"/>
        <v>42.5</v>
      </c>
      <c r="G257" s="51">
        <f t="shared" si="135"/>
        <v>16</v>
      </c>
      <c r="H257" s="51">
        <f t="shared" si="135"/>
        <v>13.5</v>
      </c>
      <c r="I257" s="51">
        <f t="shared" si="135"/>
        <v>7</v>
      </c>
      <c r="J257" s="51">
        <f t="shared" si="135"/>
        <v>0</v>
      </c>
      <c r="K257" s="51"/>
      <c r="L257" s="51"/>
      <c r="M257" s="53">
        <f>SUM(C257:L257)</f>
        <v>432</v>
      </c>
      <c r="N257" s="182"/>
      <c r="O257" s="290" t="s">
        <v>242</v>
      </c>
      <c r="P257" s="51">
        <f>P256*P239</f>
        <v>268</v>
      </c>
      <c r="Q257" s="51">
        <f t="shared" ref="Q257:W257" si="136">Q256*Q239</f>
        <v>108.5</v>
      </c>
      <c r="R257" s="51">
        <f t="shared" si="136"/>
        <v>24</v>
      </c>
      <c r="S257" s="51">
        <f t="shared" si="136"/>
        <v>35</v>
      </c>
      <c r="T257" s="51">
        <f t="shared" si="136"/>
        <v>22</v>
      </c>
      <c r="U257" s="51">
        <f t="shared" si="136"/>
        <v>7.5</v>
      </c>
      <c r="V257" s="51">
        <f t="shared" si="136"/>
        <v>2</v>
      </c>
      <c r="W257" s="51">
        <f t="shared" si="136"/>
        <v>0</v>
      </c>
      <c r="X257" s="51"/>
      <c r="Y257" s="51"/>
      <c r="Z257" s="282">
        <f>SUM(P257:Y257)</f>
        <v>467</v>
      </c>
      <c r="AA257" s="182"/>
    </row>
    <row r="258" spans="2:27" ht="15" customHeight="1" x14ac:dyDescent="0.2">
      <c r="B258" s="53" t="s">
        <v>26</v>
      </c>
      <c r="C258" s="51">
        <f>M257/M256</f>
        <v>2.8421052631578947</v>
      </c>
      <c r="D258" s="51"/>
      <c r="E258" s="51"/>
      <c r="F258" s="51"/>
      <c r="G258" s="51"/>
      <c r="H258" s="51"/>
      <c r="I258" s="51"/>
      <c r="J258" s="51"/>
      <c r="K258" s="51"/>
      <c r="L258" s="51"/>
      <c r="M258" s="53"/>
      <c r="N258" s="182"/>
      <c r="O258" s="296" t="s">
        <v>26</v>
      </c>
      <c r="P258" s="236">
        <f>Z257/Z256</f>
        <v>3.1986301369863015</v>
      </c>
      <c r="Q258" s="51"/>
      <c r="R258" s="51"/>
      <c r="S258" s="51"/>
      <c r="T258" s="51"/>
      <c r="U258" s="51"/>
      <c r="V258" s="51"/>
      <c r="W258" s="51"/>
      <c r="X258" s="51"/>
      <c r="Y258" s="51"/>
      <c r="Z258" s="282"/>
      <c r="AA258" s="182"/>
    </row>
    <row r="259" spans="2:27" ht="15" customHeight="1" x14ac:dyDescent="0.2">
      <c r="B259" s="53" t="s">
        <v>28</v>
      </c>
      <c r="C259" s="51">
        <f>(C256*100)/M256</f>
        <v>30.921052631578949</v>
      </c>
      <c r="D259" s="51">
        <f>(D256*100)/M256</f>
        <v>19.736842105263158</v>
      </c>
      <c r="E259" s="51">
        <f>(E256*100)/M256</f>
        <v>13.157894736842104</v>
      </c>
      <c r="F259" s="51">
        <f>(F256*100)/M256</f>
        <v>11.184210526315789</v>
      </c>
      <c r="G259" s="51">
        <f>(G256*100)/M256</f>
        <v>5.2631578947368425</v>
      </c>
      <c r="H259" s="51">
        <f>(H256*100)/M256</f>
        <v>5.9210526315789478</v>
      </c>
      <c r="I259" s="51">
        <f>(I256*100)/M256</f>
        <v>4.6052631578947372</v>
      </c>
      <c r="J259" s="51">
        <f>(J256*100)/M256</f>
        <v>9.2105263157894743</v>
      </c>
      <c r="K259" s="51"/>
      <c r="L259" s="51"/>
      <c r="M259" s="53">
        <f>SUM(C259:L259)</f>
        <v>100.00000000000001</v>
      </c>
      <c r="N259" s="243"/>
      <c r="O259" s="290" t="s">
        <v>28</v>
      </c>
      <c r="P259" s="51">
        <f>(P256*100)/Z256</f>
        <v>45.890410958904113</v>
      </c>
      <c r="Q259" s="150">
        <f>(Q256*100)/Z256</f>
        <v>21.232876712328768</v>
      </c>
      <c r="R259" s="150">
        <f>(R256*100)/Z256</f>
        <v>5.4794520547945202</v>
      </c>
      <c r="S259" s="150">
        <f>(S256*100)/Z256</f>
        <v>9.5890410958904102</v>
      </c>
      <c r="T259" s="150">
        <f>(T256*100)/Z256</f>
        <v>7.5342465753424657</v>
      </c>
      <c r="U259" s="150">
        <f>(U256*100)/Z256</f>
        <v>3.4246575342465753</v>
      </c>
      <c r="V259" s="150">
        <f>(V256*100)/Z256</f>
        <v>1.3698630136986301</v>
      </c>
      <c r="W259" s="150">
        <f>(W256*100)/Z256</f>
        <v>5.4794520547945202</v>
      </c>
      <c r="X259" s="51"/>
      <c r="Y259" s="51"/>
      <c r="Z259" s="282">
        <f>SUM(P259:Y259)</f>
        <v>100</v>
      </c>
      <c r="AA259" s="182"/>
    </row>
    <row r="260" spans="2:27" ht="15" customHeight="1" x14ac:dyDescent="0.45">
      <c r="B260" s="50" t="s">
        <v>126</v>
      </c>
      <c r="C260" s="51">
        <v>12</v>
      </c>
      <c r="D260" s="51">
        <v>10</v>
      </c>
      <c r="E260" s="51">
        <v>11</v>
      </c>
      <c r="F260" s="51">
        <v>11</v>
      </c>
      <c r="G260" s="51">
        <v>10</v>
      </c>
      <c r="H260" s="51">
        <v>4</v>
      </c>
      <c r="I260" s="51"/>
      <c r="J260" s="51">
        <v>1</v>
      </c>
      <c r="K260" s="51"/>
      <c r="L260" s="51"/>
      <c r="M260" s="53">
        <f>SUM(C260:L260)</f>
        <v>59</v>
      </c>
      <c r="N260" s="182"/>
      <c r="O260" s="290" t="s">
        <v>125</v>
      </c>
      <c r="P260" s="59">
        <v>22</v>
      </c>
      <c r="Q260" s="59">
        <v>15</v>
      </c>
      <c r="R260" s="59">
        <v>10</v>
      </c>
      <c r="S260" s="59">
        <v>5</v>
      </c>
      <c r="T260" s="59"/>
      <c r="U260" s="59"/>
      <c r="V260" s="59">
        <v>3</v>
      </c>
      <c r="W260" s="59"/>
      <c r="X260" s="51"/>
      <c r="Y260" s="51"/>
      <c r="Z260" s="282">
        <f>SUM(P260:Y260)</f>
        <v>55</v>
      </c>
      <c r="AA260" s="182"/>
    </row>
    <row r="261" spans="2:27" ht="15" customHeight="1" x14ac:dyDescent="0.2">
      <c r="B261" s="53" t="s">
        <v>5</v>
      </c>
      <c r="C261" s="51">
        <f t="shared" ref="C261:J261" si="137">SUM(C260)</f>
        <v>12</v>
      </c>
      <c r="D261" s="51">
        <f t="shared" si="137"/>
        <v>10</v>
      </c>
      <c r="E261" s="51">
        <f t="shared" si="137"/>
        <v>11</v>
      </c>
      <c r="F261" s="51">
        <f t="shared" si="137"/>
        <v>11</v>
      </c>
      <c r="G261" s="51">
        <f t="shared" si="137"/>
        <v>10</v>
      </c>
      <c r="H261" s="51">
        <f t="shared" si="137"/>
        <v>4</v>
      </c>
      <c r="I261" s="51">
        <f t="shared" si="137"/>
        <v>0</v>
      </c>
      <c r="J261" s="51">
        <f t="shared" si="137"/>
        <v>1</v>
      </c>
      <c r="K261" s="51"/>
      <c r="L261" s="51"/>
      <c r="M261" s="53">
        <f>SUM(C261:L261)</f>
        <v>59</v>
      </c>
      <c r="N261" s="182"/>
      <c r="O261" s="290" t="s">
        <v>5</v>
      </c>
      <c r="P261" s="51">
        <f>SUM(P260)</f>
        <v>22</v>
      </c>
      <c r="Q261" s="51">
        <f>SUM(Q260)</f>
        <v>15</v>
      </c>
      <c r="R261" s="51">
        <f>SUM(R260)</f>
        <v>10</v>
      </c>
      <c r="S261" s="51">
        <f>SUM(S260)</f>
        <v>5</v>
      </c>
      <c r="T261" s="51"/>
      <c r="U261" s="51"/>
      <c r="V261" s="51">
        <f>SUM(V260)</f>
        <v>3</v>
      </c>
      <c r="W261" s="51"/>
      <c r="X261" s="51"/>
      <c r="Y261" s="51"/>
      <c r="Z261" s="282">
        <f>SUM(P261:Y261)</f>
        <v>55</v>
      </c>
      <c r="AA261" s="182"/>
    </row>
    <row r="262" spans="2:27" ht="15" customHeight="1" x14ac:dyDescent="0.2">
      <c r="B262" s="53" t="s">
        <v>242</v>
      </c>
      <c r="C262" s="51">
        <f>C261*C239</f>
        <v>48</v>
      </c>
      <c r="D262" s="51">
        <f t="shared" ref="D262:J262" si="138">D261*D239</f>
        <v>35</v>
      </c>
      <c r="E262" s="51">
        <f t="shared" si="138"/>
        <v>33</v>
      </c>
      <c r="F262" s="51">
        <f t="shared" si="138"/>
        <v>27.5</v>
      </c>
      <c r="G262" s="51">
        <f t="shared" si="138"/>
        <v>20</v>
      </c>
      <c r="H262" s="51">
        <f t="shared" si="138"/>
        <v>6</v>
      </c>
      <c r="I262" s="51">
        <f t="shared" si="138"/>
        <v>0</v>
      </c>
      <c r="J262" s="51">
        <f t="shared" si="138"/>
        <v>0</v>
      </c>
      <c r="K262" s="51"/>
      <c r="L262" s="51"/>
      <c r="M262" s="53">
        <f>SUM(C262:L262)</f>
        <v>169.5</v>
      </c>
      <c r="N262" s="182"/>
      <c r="O262" s="290" t="s">
        <v>242</v>
      </c>
      <c r="P262" s="51">
        <f>P261*P239</f>
        <v>88</v>
      </c>
      <c r="Q262" s="51">
        <f t="shared" ref="Q262:W262" si="139">Q261*Q239</f>
        <v>52.5</v>
      </c>
      <c r="R262" s="51">
        <f t="shared" si="139"/>
        <v>30</v>
      </c>
      <c r="S262" s="51">
        <f t="shared" si="139"/>
        <v>12.5</v>
      </c>
      <c r="T262" s="51">
        <f t="shared" si="139"/>
        <v>0</v>
      </c>
      <c r="U262" s="51">
        <f t="shared" si="139"/>
        <v>0</v>
      </c>
      <c r="V262" s="51">
        <f t="shared" si="139"/>
        <v>3</v>
      </c>
      <c r="W262" s="51">
        <f t="shared" si="139"/>
        <v>0</v>
      </c>
      <c r="X262" s="51"/>
      <c r="Y262" s="51"/>
      <c r="Z262" s="282">
        <f>SUM(P262:Y262)</f>
        <v>186</v>
      </c>
      <c r="AA262" s="182"/>
    </row>
    <row r="263" spans="2:27" ht="15" customHeight="1" x14ac:dyDescent="0.2">
      <c r="B263" s="53" t="s">
        <v>26</v>
      </c>
      <c r="C263" s="51">
        <f>M262/M261</f>
        <v>2.8728813559322033</v>
      </c>
      <c r="D263" s="51"/>
      <c r="E263" s="51"/>
      <c r="F263" s="51"/>
      <c r="G263" s="51"/>
      <c r="H263" s="51"/>
      <c r="I263" s="51"/>
      <c r="J263" s="51"/>
      <c r="K263" s="51"/>
      <c r="L263" s="51"/>
      <c r="M263" s="53"/>
      <c r="N263" s="182"/>
      <c r="O263" s="290" t="s">
        <v>26</v>
      </c>
      <c r="P263" s="150">
        <f>Z262/Z261</f>
        <v>3.3818181818181818</v>
      </c>
      <c r="Q263" s="51"/>
      <c r="R263" s="51"/>
      <c r="S263" s="51"/>
      <c r="T263" s="51"/>
      <c r="U263" s="51"/>
      <c r="V263" s="51"/>
      <c r="W263" s="51"/>
      <c r="X263" s="51"/>
      <c r="Y263" s="51"/>
      <c r="Z263" s="282"/>
      <c r="AA263" s="182"/>
    </row>
    <row r="264" spans="2:27" ht="15" customHeight="1" x14ac:dyDescent="0.2">
      <c r="B264" s="53" t="s">
        <v>28</v>
      </c>
      <c r="C264" s="51">
        <f>(C261*100)/M261</f>
        <v>20.338983050847457</v>
      </c>
      <c r="D264" s="51">
        <f>(D261*100)/M261</f>
        <v>16.949152542372882</v>
      </c>
      <c r="E264" s="51">
        <f>(E261*100)/M261</f>
        <v>18.64406779661017</v>
      </c>
      <c r="F264" s="51">
        <f>(F261*100)/M261</f>
        <v>18.64406779661017</v>
      </c>
      <c r="G264" s="51">
        <f>(G261*100)/M261</f>
        <v>16.949152542372882</v>
      </c>
      <c r="H264" s="51">
        <f>(H261*100)/M261</f>
        <v>6.7796610169491522</v>
      </c>
      <c r="I264" s="51">
        <f>(I261*100)/M261</f>
        <v>0</v>
      </c>
      <c r="J264" s="51">
        <f>(J261*100)/M261</f>
        <v>1.6949152542372881</v>
      </c>
      <c r="K264" s="51"/>
      <c r="L264" s="51"/>
      <c r="M264" s="53">
        <f>SUM(C264:L264)</f>
        <v>100</v>
      </c>
      <c r="N264" s="243"/>
      <c r="O264" s="290" t="s">
        <v>28</v>
      </c>
      <c r="P264" s="51">
        <f>(P261*100)/Z261</f>
        <v>40</v>
      </c>
      <c r="Q264" s="150">
        <f>(Q261*100)/Z261</f>
        <v>27.272727272727273</v>
      </c>
      <c r="R264" s="150">
        <f>(R261*100)/Z261</f>
        <v>18.181818181818183</v>
      </c>
      <c r="S264" s="150">
        <f>(S261*100)/Z261</f>
        <v>9.0909090909090917</v>
      </c>
      <c r="T264" s="150">
        <f>(T261*100)/Z261</f>
        <v>0</v>
      </c>
      <c r="U264" s="150">
        <f>(U261*100)/Z261</f>
        <v>0</v>
      </c>
      <c r="V264" s="150">
        <f>(V261*100)/Z261</f>
        <v>5.4545454545454541</v>
      </c>
      <c r="W264" s="150">
        <f>(W261*100)/Z261</f>
        <v>0</v>
      </c>
      <c r="X264" s="51"/>
      <c r="Y264" s="51"/>
      <c r="Z264" s="282">
        <f>SUM(P264:Y264)</f>
        <v>100.00000000000001</v>
      </c>
      <c r="AA264" s="182"/>
    </row>
    <row r="265" spans="2:27" ht="15" customHeight="1" x14ac:dyDescent="0.45">
      <c r="B265" s="50" t="s">
        <v>127</v>
      </c>
      <c r="C265" s="51">
        <v>16</v>
      </c>
      <c r="D265" s="51">
        <v>9</v>
      </c>
      <c r="E265" s="51">
        <v>13</v>
      </c>
      <c r="F265" s="51">
        <v>6</v>
      </c>
      <c r="G265" s="51">
        <v>1</v>
      </c>
      <c r="H265" s="51"/>
      <c r="I265" s="51"/>
      <c r="J265" s="51">
        <v>1</v>
      </c>
      <c r="K265" s="51"/>
      <c r="L265" s="51"/>
      <c r="M265" s="53">
        <f>SUM(C265:L265)</f>
        <v>46</v>
      </c>
      <c r="N265" s="182"/>
      <c r="O265" s="290" t="s">
        <v>263</v>
      </c>
      <c r="P265" s="59">
        <v>15</v>
      </c>
      <c r="Q265" s="59">
        <v>6</v>
      </c>
      <c r="R265" s="59">
        <v>7</v>
      </c>
      <c r="S265" s="59">
        <v>5</v>
      </c>
      <c r="T265" s="59">
        <v>6</v>
      </c>
      <c r="U265" s="59">
        <v>2</v>
      </c>
      <c r="V265" s="59">
        <v>2</v>
      </c>
      <c r="W265" s="59">
        <v>1</v>
      </c>
      <c r="X265" s="51"/>
      <c r="Y265" s="51"/>
      <c r="Z265" s="282">
        <f>SUM(P265:Y265)</f>
        <v>44</v>
      </c>
      <c r="AA265" s="182"/>
    </row>
    <row r="266" spans="2:27" ht="15" customHeight="1" x14ac:dyDescent="0.2">
      <c r="B266" s="53" t="s">
        <v>5</v>
      </c>
      <c r="C266" s="51">
        <f t="shared" ref="C266:J266" si="140">SUM(C265)</f>
        <v>16</v>
      </c>
      <c r="D266" s="51">
        <f t="shared" si="140"/>
        <v>9</v>
      </c>
      <c r="E266" s="51">
        <f t="shared" si="140"/>
        <v>13</v>
      </c>
      <c r="F266" s="51">
        <f t="shared" si="140"/>
        <v>6</v>
      </c>
      <c r="G266" s="51">
        <f t="shared" si="140"/>
        <v>1</v>
      </c>
      <c r="H266" s="51">
        <f t="shared" si="140"/>
        <v>0</v>
      </c>
      <c r="I266" s="51">
        <f t="shared" si="140"/>
        <v>0</v>
      </c>
      <c r="J266" s="51">
        <f t="shared" si="140"/>
        <v>1</v>
      </c>
      <c r="K266" s="51"/>
      <c r="L266" s="51"/>
      <c r="M266" s="53">
        <f>SUM(C266:L266)</f>
        <v>46</v>
      </c>
      <c r="N266" s="182"/>
      <c r="O266" s="290" t="s">
        <v>5</v>
      </c>
      <c r="P266" s="51">
        <f t="shared" ref="P266:W266" si="141">SUM(P265)</f>
        <v>15</v>
      </c>
      <c r="Q266" s="51">
        <f t="shared" si="141"/>
        <v>6</v>
      </c>
      <c r="R266" s="51">
        <f t="shared" si="141"/>
        <v>7</v>
      </c>
      <c r="S266" s="51">
        <f t="shared" si="141"/>
        <v>5</v>
      </c>
      <c r="T266" s="51">
        <f t="shared" si="141"/>
        <v>6</v>
      </c>
      <c r="U266" s="51">
        <f t="shared" si="141"/>
        <v>2</v>
      </c>
      <c r="V266" s="51">
        <f t="shared" si="141"/>
        <v>2</v>
      </c>
      <c r="W266" s="51">
        <f t="shared" si="141"/>
        <v>1</v>
      </c>
      <c r="X266" s="51"/>
      <c r="Y266" s="51"/>
      <c r="Z266" s="282">
        <f>SUM(P266:Y266)</f>
        <v>44</v>
      </c>
      <c r="AA266" s="182"/>
    </row>
    <row r="267" spans="2:27" ht="15" customHeight="1" x14ac:dyDescent="0.2">
      <c r="B267" s="53" t="s">
        <v>242</v>
      </c>
      <c r="C267" s="51">
        <f>C266*C239</f>
        <v>64</v>
      </c>
      <c r="D267" s="51">
        <f t="shared" ref="D267:J267" si="142">D266*D239</f>
        <v>31.5</v>
      </c>
      <c r="E267" s="51">
        <f t="shared" si="142"/>
        <v>39</v>
      </c>
      <c r="F267" s="51">
        <f t="shared" si="142"/>
        <v>15</v>
      </c>
      <c r="G267" s="51">
        <f t="shared" si="142"/>
        <v>2</v>
      </c>
      <c r="H267" s="51">
        <f t="shared" si="142"/>
        <v>0</v>
      </c>
      <c r="I267" s="51">
        <f t="shared" si="142"/>
        <v>0</v>
      </c>
      <c r="J267" s="51">
        <f t="shared" si="142"/>
        <v>0</v>
      </c>
      <c r="K267" s="51"/>
      <c r="L267" s="51"/>
      <c r="M267" s="53">
        <f>SUM(C267:L267)</f>
        <v>151.5</v>
      </c>
      <c r="N267" s="182"/>
      <c r="O267" s="290" t="s">
        <v>242</v>
      </c>
      <c r="P267" s="51">
        <f>P266*P239</f>
        <v>60</v>
      </c>
      <c r="Q267" s="51">
        <f t="shared" ref="Q267:W267" si="143">Q266*Q239</f>
        <v>21</v>
      </c>
      <c r="R267" s="51">
        <f t="shared" si="143"/>
        <v>21</v>
      </c>
      <c r="S267" s="51">
        <f t="shared" si="143"/>
        <v>12.5</v>
      </c>
      <c r="T267" s="51">
        <f t="shared" si="143"/>
        <v>12</v>
      </c>
      <c r="U267" s="51">
        <f t="shared" si="143"/>
        <v>3</v>
      </c>
      <c r="V267" s="51">
        <f t="shared" si="143"/>
        <v>2</v>
      </c>
      <c r="W267" s="51">
        <f t="shared" si="143"/>
        <v>0</v>
      </c>
      <c r="X267" s="51"/>
      <c r="Y267" s="51"/>
      <c r="Z267" s="282">
        <f>SUM(P267:Y267)</f>
        <v>131.5</v>
      </c>
      <c r="AA267" s="182"/>
    </row>
    <row r="268" spans="2:27" ht="15" customHeight="1" x14ac:dyDescent="0.2">
      <c r="B268" s="53" t="s">
        <v>26</v>
      </c>
      <c r="C268" s="51">
        <f>M267/M266</f>
        <v>3.2934782608695654</v>
      </c>
      <c r="D268" s="51"/>
      <c r="E268" s="51"/>
      <c r="F268" s="51"/>
      <c r="G268" s="51"/>
      <c r="H268" s="51"/>
      <c r="I268" s="51"/>
      <c r="J268" s="51"/>
      <c r="K268" s="51"/>
      <c r="L268" s="51"/>
      <c r="M268" s="53"/>
      <c r="N268" s="182"/>
      <c r="O268" s="296" t="s">
        <v>26</v>
      </c>
      <c r="P268" s="236">
        <f>Z267/Z266</f>
        <v>2.9886363636363638</v>
      </c>
      <c r="Q268" s="51"/>
      <c r="R268" s="51"/>
      <c r="S268" s="51"/>
      <c r="T268" s="51"/>
      <c r="U268" s="51"/>
      <c r="V268" s="51"/>
      <c r="W268" s="51"/>
      <c r="X268" s="51"/>
      <c r="Y268" s="51"/>
      <c r="Z268" s="282"/>
      <c r="AA268" s="182"/>
    </row>
    <row r="269" spans="2:27" ht="15" customHeight="1" x14ac:dyDescent="0.2">
      <c r="B269" s="53" t="s">
        <v>28</v>
      </c>
      <c r="C269" s="51">
        <f>(C266*100)/M266</f>
        <v>34.782608695652172</v>
      </c>
      <c r="D269" s="51">
        <f>(D266*100)/M266</f>
        <v>19.565217391304348</v>
      </c>
      <c r="E269" s="51">
        <f>(E266*100)/M266</f>
        <v>28.260869565217391</v>
      </c>
      <c r="F269" s="51">
        <f>(F266*100)/M266</f>
        <v>13.043478260869565</v>
      </c>
      <c r="G269" s="51">
        <f>(G266*100)/M266</f>
        <v>2.1739130434782608</v>
      </c>
      <c r="H269" s="51">
        <f>(H266*100)/M266</f>
        <v>0</v>
      </c>
      <c r="I269" s="51">
        <f>(I266*100)/M266</f>
        <v>0</v>
      </c>
      <c r="J269" s="51">
        <f>(J266*100)/M266</f>
        <v>2.1739130434782608</v>
      </c>
      <c r="K269" s="51"/>
      <c r="L269" s="51"/>
      <c r="M269" s="53">
        <f>SUM(C269:L269)</f>
        <v>100</v>
      </c>
      <c r="N269" s="243"/>
      <c r="O269" s="290" t="s">
        <v>28</v>
      </c>
      <c r="P269" s="150">
        <f>(P266*100)/Z266</f>
        <v>34.090909090909093</v>
      </c>
      <c r="Q269" s="150">
        <f>(Q266*100)/Z266</f>
        <v>13.636363636363637</v>
      </c>
      <c r="R269" s="150">
        <f>(R266*100)/Z266</f>
        <v>15.909090909090908</v>
      </c>
      <c r="S269" s="150">
        <f>(S266*100)/Z266</f>
        <v>11.363636363636363</v>
      </c>
      <c r="T269" s="150">
        <f>(T266*100)/Z266</f>
        <v>13.636363636363637</v>
      </c>
      <c r="U269" s="150">
        <f>(U266*100)/Z266</f>
        <v>4.5454545454545459</v>
      </c>
      <c r="V269" s="150">
        <f>(V266*100)/Z266</f>
        <v>4.5454545454545459</v>
      </c>
      <c r="W269" s="150">
        <f>(W266*100)/Z266</f>
        <v>2.2727272727272729</v>
      </c>
      <c r="X269" s="51"/>
      <c r="Y269" s="51"/>
      <c r="Z269" s="282">
        <f>SUM(P269:Y269)</f>
        <v>100</v>
      </c>
      <c r="AA269" s="182"/>
    </row>
    <row r="270" spans="2:27" ht="15" customHeight="1" x14ac:dyDescent="0.45">
      <c r="B270" s="50" t="s">
        <v>129</v>
      </c>
      <c r="C270" s="51">
        <v>20</v>
      </c>
      <c r="D270" s="51">
        <v>11</v>
      </c>
      <c r="E270" s="51">
        <v>9</v>
      </c>
      <c r="F270" s="51">
        <v>5</v>
      </c>
      <c r="G270" s="51">
        <v>6</v>
      </c>
      <c r="H270" s="51">
        <v>5</v>
      </c>
      <c r="I270" s="51"/>
      <c r="J270" s="51">
        <v>2</v>
      </c>
      <c r="K270" s="51"/>
      <c r="L270" s="51"/>
      <c r="M270" s="53">
        <f>SUM(C270:L270)</f>
        <v>58</v>
      </c>
      <c r="N270" s="182"/>
      <c r="O270" s="290" t="s">
        <v>128</v>
      </c>
      <c r="P270" s="59">
        <v>40</v>
      </c>
      <c r="Q270" s="59">
        <v>11</v>
      </c>
      <c r="R270" s="59">
        <v>2</v>
      </c>
      <c r="S270" s="59">
        <v>1</v>
      </c>
      <c r="T270" s="59">
        <v>1</v>
      </c>
      <c r="U270" s="59"/>
      <c r="V270" s="59">
        <v>2</v>
      </c>
      <c r="W270" s="59"/>
      <c r="X270" s="51"/>
      <c r="Y270" s="51"/>
      <c r="Z270" s="282">
        <f>SUM(P270:Y270)</f>
        <v>57</v>
      </c>
      <c r="AA270" s="182"/>
    </row>
    <row r="271" spans="2:27" ht="15" customHeight="1" x14ac:dyDescent="0.2">
      <c r="B271" s="53" t="s">
        <v>5</v>
      </c>
      <c r="C271" s="51">
        <f t="shared" ref="C271:I271" si="144">SUM(C270)</f>
        <v>20</v>
      </c>
      <c r="D271" s="51">
        <f t="shared" si="144"/>
        <v>11</v>
      </c>
      <c r="E271" s="51">
        <f t="shared" si="144"/>
        <v>9</v>
      </c>
      <c r="F271" s="51">
        <f t="shared" si="144"/>
        <v>5</v>
      </c>
      <c r="G271" s="51">
        <f t="shared" si="144"/>
        <v>6</v>
      </c>
      <c r="H271" s="51">
        <f t="shared" si="144"/>
        <v>5</v>
      </c>
      <c r="I271" s="51">
        <f t="shared" si="144"/>
        <v>0</v>
      </c>
      <c r="J271" s="51">
        <f>SUM(J270)</f>
        <v>2</v>
      </c>
      <c r="K271" s="51"/>
      <c r="L271" s="51"/>
      <c r="M271" s="53">
        <f>SUM(C271:L271)</f>
        <v>58</v>
      </c>
      <c r="N271" s="182"/>
      <c r="O271" s="290" t="s">
        <v>5</v>
      </c>
      <c r="P271" s="51">
        <f t="shared" ref="P271:W271" si="145">SUM(P270)</f>
        <v>40</v>
      </c>
      <c r="Q271" s="51">
        <f t="shared" si="145"/>
        <v>11</v>
      </c>
      <c r="R271" s="51">
        <f t="shared" si="145"/>
        <v>2</v>
      </c>
      <c r="S271" s="51">
        <f t="shared" si="145"/>
        <v>1</v>
      </c>
      <c r="T271" s="51">
        <f t="shared" si="145"/>
        <v>1</v>
      </c>
      <c r="U271" s="51">
        <f t="shared" si="145"/>
        <v>0</v>
      </c>
      <c r="V271" s="51">
        <f t="shared" si="145"/>
        <v>2</v>
      </c>
      <c r="W271" s="51">
        <f t="shared" si="145"/>
        <v>0</v>
      </c>
      <c r="X271" s="51"/>
      <c r="Y271" s="51"/>
      <c r="Z271" s="282">
        <f>SUM(P271:Y271)</f>
        <v>57</v>
      </c>
      <c r="AA271" s="182"/>
    </row>
    <row r="272" spans="2:27" ht="15" customHeight="1" x14ac:dyDescent="0.2">
      <c r="B272" s="53" t="s">
        <v>242</v>
      </c>
      <c r="C272" s="51">
        <f>C271*C239</f>
        <v>80</v>
      </c>
      <c r="D272" s="51">
        <f t="shared" ref="D272:J272" si="146">D271*D239</f>
        <v>38.5</v>
      </c>
      <c r="E272" s="51">
        <f t="shared" si="146"/>
        <v>27</v>
      </c>
      <c r="F272" s="51">
        <f t="shared" si="146"/>
        <v>12.5</v>
      </c>
      <c r="G272" s="51">
        <f t="shared" si="146"/>
        <v>12</v>
      </c>
      <c r="H272" s="51">
        <f t="shared" si="146"/>
        <v>7.5</v>
      </c>
      <c r="I272" s="51">
        <f t="shared" si="146"/>
        <v>0</v>
      </c>
      <c r="J272" s="51">
        <f t="shared" si="146"/>
        <v>0</v>
      </c>
      <c r="K272" s="51"/>
      <c r="L272" s="51"/>
      <c r="M272" s="53">
        <f>SUM(C272:L272)</f>
        <v>177.5</v>
      </c>
      <c r="N272" s="182"/>
      <c r="O272" s="290" t="s">
        <v>242</v>
      </c>
      <c r="P272" s="51">
        <f>P271*P239</f>
        <v>160</v>
      </c>
      <c r="Q272" s="51">
        <f t="shared" ref="Q272:W272" si="147">Q271*Q239</f>
        <v>38.5</v>
      </c>
      <c r="R272" s="51">
        <f t="shared" si="147"/>
        <v>6</v>
      </c>
      <c r="S272" s="51">
        <f t="shared" si="147"/>
        <v>2.5</v>
      </c>
      <c r="T272" s="51">
        <f t="shared" si="147"/>
        <v>2</v>
      </c>
      <c r="U272" s="51">
        <f t="shared" si="147"/>
        <v>0</v>
      </c>
      <c r="V272" s="51">
        <f t="shared" si="147"/>
        <v>2</v>
      </c>
      <c r="W272" s="51">
        <f t="shared" si="147"/>
        <v>0</v>
      </c>
      <c r="X272" s="51"/>
      <c r="Y272" s="51"/>
      <c r="Z272" s="282">
        <f>SUM(P272:Y272)</f>
        <v>211</v>
      </c>
      <c r="AA272" s="182"/>
    </row>
    <row r="273" spans="1:27" ht="15" customHeight="1" x14ac:dyDescent="0.2">
      <c r="B273" s="53" t="s">
        <v>26</v>
      </c>
      <c r="C273" s="51">
        <f>M272/M271</f>
        <v>3.0603448275862069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3"/>
      <c r="N273" s="182"/>
      <c r="O273" s="296" t="s">
        <v>26</v>
      </c>
      <c r="P273" s="236">
        <f>Z272/Z271</f>
        <v>3.7017543859649122</v>
      </c>
      <c r="Q273" s="51"/>
      <c r="R273" s="51"/>
      <c r="S273" s="51"/>
      <c r="T273" s="51"/>
      <c r="U273" s="51"/>
      <c r="V273" s="51"/>
      <c r="W273" s="51"/>
      <c r="X273" s="51"/>
      <c r="Y273" s="51"/>
      <c r="Z273" s="282"/>
      <c r="AA273" s="182"/>
    </row>
    <row r="274" spans="1:27" ht="15" customHeight="1" thickBot="1" x14ac:dyDescent="0.25">
      <c r="B274" s="53" t="s">
        <v>28</v>
      </c>
      <c r="C274" s="53">
        <f>(C271*100)/M271</f>
        <v>34.482758620689658</v>
      </c>
      <c r="D274" s="53">
        <f>(D271*100)/M271</f>
        <v>18.96551724137931</v>
      </c>
      <c r="E274" s="53">
        <f>(E271*100)/M271</f>
        <v>15.517241379310345</v>
      </c>
      <c r="F274" s="53">
        <f>(F271*100)/M271</f>
        <v>8.6206896551724146</v>
      </c>
      <c r="G274" s="53">
        <f>(G271*100)/M271</f>
        <v>10.344827586206897</v>
      </c>
      <c r="H274" s="53">
        <f>(H271*100)/M271</f>
        <v>8.6206896551724146</v>
      </c>
      <c r="I274" s="53">
        <f>(I271*100)/M271</f>
        <v>0</v>
      </c>
      <c r="J274" s="53">
        <f>(J271*100)/M271</f>
        <v>3.4482758620689653</v>
      </c>
      <c r="K274" s="53"/>
      <c r="L274" s="53"/>
      <c r="M274" s="53">
        <f>SUM(C274:L274)</f>
        <v>100.00000000000001</v>
      </c>
      <c r="N274" s="243"/>
      <c r="O274" s="293" t="s">
        <v>28</v>
      </c>
      <c r="P274" s="287">
        <f>(P271*100)/Z271</f>
        <v>70.175438596491233</v>
      </c>
      <c r="Q274" s="286">
        <f>(Q271*100)/Z271</f>
        <v>19.298245614035089</v>
      </c>
      <c r="R274" s="286">
        <f>(R271*100)/Z271</f>
        <v>3.5087719298245612</v>
      </c>
      <c r="S274" s="286">
        <f>(S271*100)/Z271</f>
        <v>1.7543859649122806</v>
      </c>
      <c r="T274" s="286">
        <f>(T271*100)/Z271</f>
        <v>1.7543859649122806</v>
      </c>
      <c r="U274" s="286">
        <f>(U271*100)/Z271</f>
        <v>0</v>
      </c>
      <c r="V274" s="286">
        <f>(V271*100)/Z271</f>
        <v>3.5087719298245612</v>
      </c>
      <c r="W274" s="286">
        <f>(W271*100)/Z271</f>
        <v>0</v>
      </c>
      <c r="X274" s="287"/>
      <c r="Y274" s="287"/>
      <c r="Z274" s="309">
        <f>SUM(P274:Y274)</f>
        <v>100</v>
      </c>
      <c r="AA274" s="182"/>
    </row>
    <row r="275" spans="1:27" ht="15" customHeight="1" x14ac:dyDescent="0.2">
      <c r="A275" s="753" t="s">
        <v>354</v>
      </c>
      <c r="B275" s="754"/>
      <c r="C275" s="279">
        <f>C271+C266+C261+C256+C250+C243</f>
        <v>221</v>
      </c>
      <c r="D275" s="279">
        <f t="shared" ref="D275:J275" si="148">D271+D266+D261+D256+D250+D243</f>
        <v>117</v>
      </c>
      <c r="E275" s="279">
        <f t="shared" si="148"/>
        <v>96</v>
      </c>
      <c r="F275" s="279">
        <f t="shared" si="148"/>
        <v>59</v>
      </c>
      <c r="G275" s="279">
        <f t="shared" si="148"/>
        <v>44</v>
      </c>
      <c r="H275" s="279">
        <f t="shared" si="148"/>
        <v>28</v>
      </c>
      <c r="I275" s="279">
        <f t="shared" si="148"/>
        <v>16</v>
      </c>
      <c r="J275" s="279">
        <f t="shared" si="148"/>
        <v>19</v>
      </c>
      <c r="K275" s="53"/>
      <c r="L275" s="53"/>
      <c r="M275" s="53">
        <f>SUM(C275:L275)</f>
        <v>600</v>
      </c>
      <c r="N275" s="760" t="s">
        <v>354</v>
      </c>
      <c r="O275" s="754"/>
      <c r="P275" s="279">
        <f>P271+P266+P261+P256+P250+P243</f>
        <v>333</v>
      </c>
      <c r="Q275" s="279">
        <f t="shared" ref="Q275:W275" si="149">Q271+Q266+Q261+Q256+Q250+Q243</f>
        <v>98</v>
      </c>
      <c r="R275" s="279">
        <f t="shared" si="149"/>
        <v>43</v>
      </c>
      <c r="S275" s="279">
        <f t="shared" si="149"/>
        <v>37</v>
      </c>
      <c r="T275" s="279">
        <f t="shared" si="149"/>
        <v>26</v>
      </c>
      <c r="U275" s="279">
        <f t="shared" si="149"/>
        <v>23</v>
      </c>
      <c r="V275" s="279">
        <f t="shared" si="149"/>
        <v>16</v>
      </c>
      <c r="W275" s="279">
        <f t="shared" si="149"/>
        <v>10</v>
      </c>
      <c r="X275" s="279"/>
      <c r="Y275" s="279"/>
      <c r="Z275" s="280">
        <f>SUM(P275:Y275)</f>
        <v>586</v>
      </c>
      <c r="AA275" s="182"/>
    </row>
    <row r="276" spans="1:27" ht="15" customHeight="1" x14ac:dyDescent="0.2">
      <c r="A276" s="281" t="s">
        <v>242</v>
      </c>
      <c r="B276" s="261"/>
      <c r="C276" s="261">
        <f>C239*C275</f>
        <v>884</v>
      </c>
      <c r="D276" s="261">
        <f t="shared" ref="D276:J276" si="150">D239*D275</f>
        <v>409.5</v>
      </c>
      <c r="E276" s="261">
        <f t="shared" si="150"/>
        <v>288</v>
      </c>
      <c r="F276" s="261">
        <f t="shared" si="150"/>
        <v>147.5</v>
      </c>
      <c r="G276" s="261">
        <f t="shared" si="150"/>
        <v>88</v>
      </c>
      <c r="H276" s="261">
        <f t="shared" si="150"/>
        <v>42</v>
      </c>
      <c r="I276" s="261">
        <f t="shared" si="150"/>
        <v>16</v>
      </c>
      <c r="J276" s="261">
        <f t="shared" si="150"/>
        <v>0</v>
      </c>
      <c r="K276" s="53"/>
      <c r="L276" s="53"/>
      <c r="M276" s="53">
        <f>SUM(C276:L276)</f>
        <v>1875</v>
      </c>
      <c r="N276" s="584" t="s">
        <v>242</v>
      </c>
      <c r="O276" s="261"/>
      <c r="P276" s="251">
        <f>P275*P239</f>
        <v>1332</v>
      </c>
      <c r="Q276" s="251">
        <f t="shared" ref="Q276:W276" si="151">Q275*Q239</f>
        <v>343</v>
      </c>
      <c r="R276" s="251">
        <f t="shared" si="151"/>
        <v>129</v>
      </c>
      <c r="S276" s="251">
        <f t="shared" si="151"/>
        <v>92.5</v>
      </c>
      <c r="T276" s="251">
        <f t="shared" si="151"/>
        <v>52</v>
      </c>
      <c r="U276" s="251">
        <f t="shared" si="151"/>
        <v>34.5</v>
      </c>
      <c r="V276" s="251">
        <f t="shared" si="151"/>
        <v>16</v>
      </c>
      <c r="W276" s="251">
        <f t="shared" si="151"/>
        <v>0</v>
      </c>
      <c r="X276" s="53"/>
      <c r="Y276" s="53"/>
      <c r="Z276" s="282">
        <f>SUM(P276:Y276)</f>
        <v>1999</v>
      </c>
      <c r="AA276" s="182"/>
    </row>
    <row r="277" spans="1:27" s="1" customFormat="1" ht="15" customHeight="1" x14ac:dyDescent="0.2">
      <c r="A277" s="755" t="s">
        <v>353</v>
      </c>
      <c r="B277" s="756"/>
      <c r="C277" s="2">
        <f>(C275*100)/M275</f>
        <v>36.833333333333336</v>
      </c>
      <c r="D277" s="2">
        <f>(D275*100)/M275</f>
        <v>19.5</v>
      </c>
      <c r="E277" s="2">
        <f>(E275*100)/M275</f>
        <v>16</v>
      </c>
      <c r="F277" s="2">
        <f>(F275*100)/M275</f>
        <v>9.8333333333333339</v>
      </c>
      <c r="G277" s="2">
        <f>(G275*100)/M275</f>
        <v>7.333333333333333</v>
      </c>
      <c r="H277" s="2">
        <f>(H275*100)/M275</f>
        <v>4.666666666666667</v>
      </c>
      <c r="I277" s="2">
        <f>(I275*100)/M275</f>
        <v>2.6666666666666665</v>
      </c>
      <c r="J277" s="2">
        <f>(J275*100)/M275</f>
        <v>3.1666666666666665</v>
      </c>
      <c r="K277" s="2">
        <f t="shared" ref="K277:L277" si="152">(K275*100)/U275</f>
        <v>0</v>
      </c>
      <c r="L277" s="2">
        <f t="shared" si="152"/>
        <v>0</v>
      </c>
      <c r="M277" s="2">
        <f>SUM(C277:L277)</f>
        <v>100.00000000000001</v>
      </c>
      <c r="N277" s="761" t="s">
        <v>353</v>
      </c>
      <c r="O277" s="756"/>
      <c r="P277" s="252">
        <f>(P275*100)/Z275</f>
        <v>56.8259385665529</v>
      </c>
      <c r="Q277" s="252">
        <f>(Q275*100)/Z275</f>
        <v>16.723549488054609</v>
      </c>
      <c r="R277" s="252">
        <f>(R275*100)/Z275</f>
        <v>7.337883959044369</v>
      </c>
      <c r="S277" s="252">
        <f>(S275*100)/Z275</f>
        <v>6.3139931740614337</v>
      </c>
      <c r="T277" s="252">
        <f>(T275*100)/Z275</f>
        <v>4.4368600682593859</v>
      </c>
      <c r="U277" s="252">
        <f>(U275*100)/Z275</f>
        <v>3.9249146757679183</v>
      </c>
      <c r="V277" s="252">
        <f>(V275*100)/Z275</f>
        <v>2.7303754266211606</v>
      </c>
      <c r="W277" s="252">
        <f>(W275*100)/Z275</f>
        <v>1.7064846416382253</v>
      </c>
      <c r="X277" s="52"/>
      <c r="Y277" s="52"/>
      <c r="Z277" s="283">
        <f>SUM(P277:Y277)</f>
        <v>100.00000000000003</v>
      </c>
      <c r="AA277" s="182"/>
    </row>
    <row r="278" spans="1:27" s="1" customFormat="1" ht="15" customHeight="1" thickBot="1" x14ac:dyDescent="0.25">
      <c r="A278" s="757" t="s">
        <v>27</v>
      </c>
      <c r="B278" s="758"/>
      <c r="C278" s="2">
        <f>M276/M275</f>
        <v>3.125</v>
      </c>
      <c r="D278" s="2"/>
      <c r="E278" s="2"/>
      <c r="F278" s="53"/>
      <c r="G278" s="53"/>
      <c r="H278" s="53"/>
      <c r="I278" s="53"/>
      <c r="J278" s="53"/>
      <c r="K278" s="53"/>
      <c r="L278" s="53"/>
      <c r="M278" s="53"/>
      <c r="N278" s="759" t="s">
        <v>27</v>
      </c>
      <c r="O278" s="758"/>
      <c r="P278" s="284">
        <f>Z276/Z275</f>
        <v>3.4112627986348123</v>
      </c>
      <c r="Q278" s="285"/>
      <c r="R278" s="285"/>
      <c r="S278" s="297"/>
      <c r="T278" s="297"/>
      <c r="U278" s="297"/>
      <c r="V278" s="297"/>
      <c r="W278" s="297"/>
      <c r="X278" s="297"/>
      <c r="Y278" s="297"/>
      <c r="Z278" s="308"/>
      <c r="AA278" s="182"/>
    </row>
    <row r="279" spans="1:27" s="1" customFormat="1" ht="19.5" customHeight="1" x14ac:dyDescent="0.2">
      <c r="B279" s="5" t="s">
        <v>355</v>
      </c>
      <c r="C279" s="5"/>
      <c r="D279" s="5">
        <f>C274+D274+E274</f>
        <v>68.965517241379317</v>
      </c>
      <c r="E279" s="5"/>
      <c r="F279" s="78"/>
      <c r="G279" s="78"/>
      <c r="H279" s="78"/>
      <c r="I279" s="78"/>
      <c r="J279" s="78"/>
      <c r="K279" s="78"/>
      <c r="L279" s="78"/>
      <c r="M279" s="78"/>
      <c r="N279" s="182"/>
      <c r="O279" s="5"/>
      <c r="P279" s="5"/>
      <c r="Q279" s="5"/>
      <c r="R279" s="5"/>
      <c r="S279" s="78"/>
      <c r="T279" s="78"/>
      <c r="U279" s="78"/>
      <c r="V279" s="78"/>
      <c r="W279" s="78"/>
      <c r="X279" s="78"/>
      <c r="Y279" s="78"/>
      <c r="Z279" s="78"/>
      <c r="AA279" s="182"/>
    </row>
    <row r="280" spans="1:27" s="1" customFormat="1" ht="15" customHeight="1" x14ac:dyDescent="0.2">
      <c r="B280" s="5"/>
      <c r="C280" s="5"/>
      <c r="D280" s="5"/>
      <c r="E280" s="5"/>
      <c r="F280" s="78"/>
      <c r="G280" s="78"/>
      <c r="H280" s="78"/>
      <c r="I280" s="78"/>
      <c r="J280" s="78"/>
      <c r="K280" s="78"/>
      <c r="L280" s="78"/>
      <c r="M280" s="78"/>
      <c r="N280" s="182"/>
      <c r="O280" s="5"/>
      <c r="P280" s="5"/>
      <c r="Q280" s="5"/>
      <c r="R280" s="5"/>
      <c r="S280" s="78"/>
      <c r="T280" s="78"/>
      <c r="U280" s="78"/>
      <c r="V280" s="78"/>
      <c r="W280" s="78"/>
      <c r="X280" s="78"/>
      <c r="Y280" s="78"/>
      <c r="Z280" s="78"/>
      <c r="AA280" s="182"/>
    </row>
    <row r="281" spans="1:27" s="1" customFormat="1" ht="21" customHeight="1" x14ac:dyDescent="0.2">
      <c r="B281" s="5" t="s">
        <v>327</v>
      </c>
      <c r="C281" s="5"/>
      <c r="D281" s="5"/>
      <c r="E281" s="5"/>
      <c r="F281" s="78"/>
      <c r="G281" s="78"/>
      <c r="H281" s="78"/>
      <c r="I281" s="78"/>
      <c r="J281" s="78"/>
      <c r="K281" s="78"/>
      <c r="L281" s="78"/>
      <c r="M281" s="78"/>
      <c r="N281" s="182"/>
      <c r="O281" s="215" t="s">
        <v>355</v>
      </c>
      <c r="P281" s="215"/>
      <c r="Q281" s="216">
        <f>P277+Q277+R277</f>
        <v>80.887372013651884</v>
      </c>
      <c r="R281" s="215"/>
      <c r="S281" s="78"/>
      <c r="T281" s="78"/>
      <c r="U281" s="78"/>
      <c r="V281" s="78"/>
      <c r="W281" s="78"/>
      <c r="X281" s="78"/>
      <c r="Y281" s="78"/>
      <c r="Z281" s="78"/>
      <c r="AA281" s="182"/>
    </row>
    <row r="282" spans="1:27" s="1" customFormat="1" ht="15" customHeight="1" x14ac:dyDescent="0.2">
      <c r="B282" s="5"/>
      <c r="C282" s="5"/>
      <c r="D282" s="5"/>
      <c r="E282" s="5"/>
      <c r="F282" s="78"/>
      <c r="G282" s="78"/>
      <c r="H282" s="78"/>
      <c r="I282" s="78"/>
      <c r="J282" s="78"/>
      <c r="K282" s="78"/>
      <c r="L282" s="78"/>
      <c r="M282" s="78"/>
      <c r="N282" s="182"/>
      <c r="O282" s="215" t="s">
        <v>333</v>
      </c>
      <c r="P282" s="215"/>
      <c r="Q282" s="215"/>
      <c r="R282" s="215"/>
      <c r="S282" s="78"/>
      <c r="T282" s="78"/>
      <c r="U282" s="78"/>
      <c r="V282" s="78"/>
      <c r="W282" s="78"/>
      <c r="X282" s="78"/>
      <c r="Y282" s="78"/>
      <c r="Z282" s="78"/>
      <c r="AA282" s="182"/>
    </row>
    <row r="283" spans="1:27" s="1" customFormat="1" ht="15" customHeight="1" x14ac:dyDescent="0.2">
      <c r="B283" s="5"/>
      <c r="C283" s="5"/>
      <c r="D283" s="5"/>
      <c r="E283" s="5"/>
      <c r="F283" s="78"/>
      <c r="G283" s="78"/>
      <c r="H283" s="78"/>
      <c r="I283" s="78"/>
      <c r="J283" s="78"/>
      <c r="K283" s="78"/>
      <c r="L283" s="78"/>
      <c r="M283" s="78"/>
      <c r="N283" s="182"/>
      <c r="O283" s="5"/>
      <c r="P283" s="5"/>
      <c r="Q283" s="5"/>
      <c r="R283" s="5"/>
      <c r="S283" s="78"/>
      <c r="T283" s="78"/>
      <c r="U283" s="78"/>
      <c r="V283" s="78"/>
      <c r="W283" s="78"/>
      <c r="X283" s="78"/>
      <c r="Y283" s="78"/>
      <c r="Z283" s="78"/>
      <c r="AA283" s="182"/>
    </row>
    <row r="284" spans="1:27" s="1" customFormat="1" ht="15" customHeight="1" x14ac:dyDescent="0.2">
      <c r="B284" s="5"/>
      <c r="C284" s="5"/>
      <c r="D284" s="5"/>
      <c r="E284" s="5"/>
      <c r="F284" s="78"/>
      <c r="G284" s="78"/>
      <c r="H284" s="78"/>
      <c r="I284" s="78"/>
      <c r="J284" s="78"/>
      <c r="K284" s="78"/>
      <c r="L284" s="78"/>
      <c r="M284" s="78"/>
      <c r="N284" s="182"/>
      <c r="O284" s="5"/>
      <c r="P284" s="5"/>
      <c r="Q284" s="5"/>
      <c r="R284" s="5"/>
      <c r="S284" s="78"/>
      <c r="T284" s="78"/>
      <c r="U284" s="78"/>
      <c r="V284" s="78"/>
      <c r="W284" s="78"/>
      <c r="X284" s="78"/>
      <c r="Y284" s="78"/>
      <c r="Z284" s="78"/>
      <c r="AA284" s="182"/>
    </row>
    <row r="285" spans="1:27" s="1" customFormat="1" ht="15" customHeight="1" x14ac:dyDescent="0.2">
      <c r="B285" s="5"/>
      <c r="C285" s="5"/>
      <c r="D285" s="5"/>
      <c r="E285" s="5"/>
      <c r="F285" s="78"/>
      <c r="G285" s="78"/>
      <c r="H285" s="78"/>
      <c r="I285" s="78"/>
      <c r="J285" s="78"/>
      <c r="K285" s="78"/>
      <c r="L285" s="78"/>
      <c r="M285" s="78"/>
      <c r="N285" s="182"/>
      <c r="O285" s="5"/>
      <c r="P285" s="5"/>
      <c r="Q285" s="5"/>
      <c r="R285" s="5"/>
      <c r="S285" s="78"/>
      <c r="T285" s="78"/>
      <c r="U285" s="78"/>
      <c r="V285" s="78"/>
      <c r="W285" s="78"/>
      <c r="X285" s="78"/>
      <c r="Y285" s="78"/>
      <c r="Z285" s="78"/>
      <c r="AA285" s="182"/>
    </row>
    <row r="286" spans="1:27" s="1" customFormat="1" ht="15" customHeight="1" x14ac:dyDescent="0.2">
      <c r="B286" s="5"/>
      <c r="C286" s="5"/>
      <c r="D286" s="5"/>
      <c r="E286" s="5"/>
      <c r="F286" s="78"/>
      <c r="G286" s="78"/>
      <c r="H286" s="78"/>
      <c r="I286" s="78"/>
      <c r="J286" s="78"/>
      <c r="K286" s="78"/>
      <c r="L286" s="78"/>
      <c r="M286" s="78"/>
      <c r="N286" s="182"/>
      <c r="O286" s="5"/>
      <c r="P286" s="5"/>
      <c r="Q286" s="5"/>
      <c r="R286" s="5"/>
      <c r="S286" s="78"/>
      <c r="T286" s="78"/>
      <c r="U286" s="78"/>
      <c r="V286" s="78"/>
      <c r="W286" s="78"/>
      <c r="X286" s="78"/>
      <c r="Y286" s="78"/>
      <c r="Z286" s="78"/>
      <c r="AA286" s="182"/>
    </row>
    <row r="287" spans="1:27" s="1" customFormat="1" ht="15" customHeight="1" x14ac:dyDescent="0.2">
      <c r="B287" s="5"/>
      <c r="C287" s="5"/>
      <c r="D287" s="5"/>
      <c r="E287" s="5"/>
      <c r="F287" s="78"/>
      <c r="G287" s="78"/>
      <c r="H287" s="78"/>
      <c r="I287" s="78"/>
      <c r="J287" s="78"/>
      <c r="K287" s="78"/>
      <c r="L287" s="78"/>
      <c r="M287" s="78"/>
      <c r="N287" s="182"/>
      <c r="O287" s="5"/>
      <c r="P287" s="5"/>
      <c r="Q287" s="5"/>
      <c r="R287" s="5"/>
      <c r="S287" s="78"/>
      <c r="T287" s="78"/>
      <c r="U287" s="78"/>
      <c r="V287" s="78"/>
      <c r="W287" s="78"/>
      <c r="X287" s="78"/>
      <c r="Y287" s="78"/>
      <c r="Z287" s="78"/>
      <c r="AA287" s="182"/>
    </row>
    <row r="288" spans="1:27" ht="24" customHeight="1" x14ac:dyDescent="0.2">
      <c r="B288" s="730" t="s">
        <v>214</v>
      </c>
      <c r="C288" s="730"/>
      <c r="D288" s="730"/>
      <c r="E288" s="730"/>
      <c r="F288" s="730"/>
      <c r="G288" s="730"/>
      <c r="H288" s="730"/>
      <c r="I288" s="730"/>
      <c r="J288" s="730"/>
      <c r="K288" s="730"/>
      <c r="L288" s="730"/>
      <c r="M288" s="730"/>
      <c r="N288" s="182"/>
      <c r="O288" s="706" t="s">
        <v>214</v>
      </c>
      <c r="P288" s="706"/>
      <c r="Q288" s="706"/>
      <c r="R288" s="706"/>
      <c r="S288" s="706"/>
      <c r="T288" s="706"/>
      <c r="U288" s="706"/>
      <c r="V288" s="706"/>
      <c r="W288" s="706"/>
      <c r="X288" s="706"/>
      <c r="Y288" s="706"/>
      <c r="Z288" s="706"/>
      <c r="AA288" s="182"/>
    </row>
    <row r="289" spans="2:27" ht="22.5" customHeight="1" thickBot="1" x14ac:dyDescent="0.25">
      <c r="B289" s="731" t="s">
        <v>315</v>
      </c>
      <c r="C289" s="731"/>
      <c r="D289" s="731"/>
      <c r="E289" s="731"/>
      <c r="F289" s="731"/>
      <c r="G289" s="731"/>
      <c r="H289" s="731"/>
      <c r="I289" s="731"/>
      <c r="J289" s="731"/>
      <c r="K289" s="731"/>
      <c r="L289" s="731"/>
      <c r="M289" s="731"/>
      <c r="N289" s="182"/>
      <c r="O289" s="712" t="s">
        <v>314</v>
      </c>
      <c r="P289" s="712"/>
      <c r="Q289" s="712"/>
      <c r="R289" s="712"/>
      <c r="S289" s="712"/>
      <c r="T289" s="712"/>
      <c r="U289" s="712"/>
      <c r="V289" s="712"/>
      <c r="W289" s="712"/>
      <c r="X289" s="712"/>
      <c r="Y289" s="712"/>
      <c r="Z289" s="712"/>
      <c r="AA289" s="182"/>
    </row>
    <row r="290" spans="2:27" ht="15" customHeight="1" x14ac:dyDescent="0.2">
      <c r="B290" s="707" t="s">
        <v>1</v>
      </c>
      <c r="C290" s="709" t="s">
        <v>2</v>
      </c>
      <c r="D290" s="710"/>
      <c r="E290" s="710"/>
      <c r="F290" s="710"/>
      <c r="G290" s="710"/>
      <c r="H290" s="710"/>
      <c r="I290" s="710"/>
      <c r="J290" s="710"/>
      <c r="K290" s="710"/>
      <c r="L290" s="710"/>
      <c r="M290" s="711"/>
      <c r="N290" s="182"/>
      <c r="O290" s="707" t="s">
        <v>1</v>
      </c>
      <c r="P290" s="709" t="s">
        <v>2</v>
      </c>
      <c r="Q290" s="710"/>
      <c r="R290" s="710"/>
      <c r="S290" s="710"/>
      <c r="T290" s="710"/>
      <c r="U290" s="710"/>
      <c r="V290" s="710"/>
      <c r="W290" s="710"/>
      <c r="X290" s="710"/>
      <c r="Y290" s="710"/>
      <c r="Z290" s="711"/>
      <c r="AA290" s="182"/>
    </row>
    <row r="291" spans="2:27" ht="15" customHeight="1" thickBot="1" x14ac:dyDescent="0.25">
      <c r="B291" s="708"/>
      <c r="C291" s="12">
        <v>4</v>
      </c>
      <c r="D291" s="12">
        <v>3.5</v>
      </c>
      <c r="E291" s="12">
        <v>3</v>
      </c>
      <c r="F291" s="12">
        <v>2.5</v>
      </c>
      <c r="G291" s="12">
        <v>2</v>
      </c>
      <c r="H291" s="12">
        <v>1.5</v>
      </c>
      <c r="I291" s="12">
        <v>1</v>
      </c>
      <c r="J291" s="12">
        <v>0</v>
      </c>
      <c r="K291" s="12" t="s">
        <v>3</v>
      </c>
      <c r="L291" s="12" t="s">
        <v>4</v>
      </c>
      <c r="M291" s="140" t="s">
        <v>5</v>
      </c>
      <c r="N291" s="182"/>
      <c r="O291" s="708"/>
      <c r="P291" s="12">
        <v>4</v>
      </c>
      <c r="Q291" s="12">
        <v>3.5</v>
      </c>
      <c r="R291" s="12">
        <v>3</v>
      </c>
      <c r="S291" s="12">
        <v>2.5</v>
      </c>
      <c r="T291" s="12">
        <v>2</v>
      </c>
      <c r="U291" s="12">
        <v>1.5</v>
      </c>
      <c r="V291" s="12">
        <v>1</v>
      </c>
      <c r="W291" s="12">
        <v>0</v>
      </c>
      <c r="X291" s="12" t="s">
        <v>3</v>
      </c>
      <c r="Y291" s="12" t="s">
        <v>4</v>
      </c>
      <c r="Z291" s="140" t="s">
        <v>5</v>
      </c>
      <c r="AA291" s="182"/>
    </row>
    <row r="292" spans="2:27" ht="15" customHeight="1" x14ac:dyDescent="0.45">
      <c r="B292" s="50" t="s">
        <v>130</v>
      </c>
      <c r="C292" s="51">
        <v>21</v>
      </c>
      <c r="D292" s="51">
        <v>9</v>
      </c>
      <c r="E292" s="51">
        <v>10</v>
      </c>
      <c r="F292" s="51">
        <v>6</v>
      </c>
      <c r="G292" s="51">
        <v>10</v>
      </c>
      <c r="H292" s="51">
        <v>11</v>
      </c>
      <c r="I292" s="51">
        <v>3</v>
      </c>
      <c r="J292" s="51"/>
      <c r="K292" s="51"/>
      <c r="L292" s="51"/>
      <c r="M292" s="51">
        <f>SUM(C292:L292)</f>
        <v>70</v>
      </c>
      <c r="N292" s="182"/>
      <c r="O292" s="289" t="s">
        <v>131</v>
      </c>
      <c r="P292" s="295">
        <v>16</v>
      </c>
      <c r="Q292" s="295">
        <v>6</v>
      </c>
      <c r="R292" s="295">
        <v>13</v>
      </c>
      <c r="S292" s="295">
        <v>21</v>
      </c>
      <c r="T292" s="295">
        <v>8</v>
      </c>
      <c r="U292" s="295">
        <v>4</v>
      </c>
      <c r="V292" s="295">
        <v>2</v>
      </c>
      <c r="W292" s="295"/>
      <c r="X292" s="279"/>
      <c r="Y292" s="279"/>
      <c r="Z292" s="280">
        <f>SUM(P292:Y292)</f>
        <v>70</v>
      </c>
      <c r="AA292" s="182"/>
    </row>
    <row r="293" spans="2:27" ht="15" customHeight="1" x14ac:dyDescent="0.45">
      <c r="B293" s="50" t="s">
        <v>132</v>
      </c>
      <c r="C293" s="51">
        <v>1</v>
      </c>
      <c r="D293" s="51">
        <v>2</v>
      </c>
      <c r="E293" s="51">
        <v>6</v>
      </c>
      <c r="F293" s="51">
        <v>4</v>
      </c>
      <c r="G293" s="51">
        <v>5</v>
      </c>
      <c r="H293" s="51"/>
      <c r="I293" s="51"/>
      <c r="J293" s="51"/>
      <c r="K293" s="51"/>
      <c r="L293" s="51"/>
      <c r="M293" s="53">
        <f>SUM(C293:L293)</f>
        <v>18</v>
      </c>
      <c r="N293" s="182"/>
      <c r="O293" s="290" t="s">
        <v>133</v>
      </c>
      <c r="P293" s="59">
        <v>2</v>
      </c>
      <c r="Q293" s="59">
        <v>6</v>
      </c>
      <c r="R293" s="59">
        <v>4</v>
      </c>
      <c r="S293" s="59">
        <v>5</v>
      </c>
      <c r="T293" s="59"/>
      <c r="U293" s="59"/>
      <c r="V293" s="59"/>
      <c r="W293" s="59"/>
      <c r="X293" s="51"/>
      <c r="Y293" s="51"/>
      <c r="Z293" s="282">
        <f>SUM(P293:Y293)</f>
        <v>17</v>
      </c>
      <c r="AA293" s="182"/>
    </row>
    <row r="294" spans="2:27" ht="15" customHeight="1" x14ac:dyDescent="0.2">
      <c r="B294" s="53" t="s">
        <v>5</v>
      </c>
      <c r="C294" s="51">
        <f t="shared" ref="C294:I294" si="153">SUM(C292:C293)</f>
        <v>22</v>
      </c>
      <c r="D294" s="51">
        <f t="shared" si="153"/>
        <v>11</v>
      </c>
      <c r="E294" s="51">
        <f t="shared" si="153"/>
        <v>16</v>
      </c>
      <c r="F294" s="51">
        <f t="shared" si="153"/>
        <v>10</v>
      </c>
      <c r="G294" s="51">
        <f t="shared" si="153"/>
        <v>15</v>
      </c>
      <c r="H294" s="51">
        <f t="shared" si="153"/>
        <v>11</v>
      </c>
      <c r="I294" s="51">
        <f t="shared" si="153"/>
        <v>3</v>
      </c>
      <c r="J294" s="51"/>
      <c r="K294" s="51"/>
      <c r="L294" s="51"/>
      <c r="M294" s="53">
        <f>SUM(C294:L294)</f>
        <v>88</v>
      </c>
      <c r="N294" s="182"/>
      <c r="O294" s="290" t="s">
        <v>5</v>
      </c>
      <c r="P294" s="51">
        <f t="shared" ref="P294:V294" si="154">SUM(P292:P293)</f>
        <v>18</v>
      </c>
      <c r="Q294" s="51">
        <f t="shared" si="154"/>
        <v>12</v>
      </c>
      <c r="R294" s="51">
        <f t="shared" si="154"/>
        <v>17</v>
      </c>
      <c r="S294" s="51">
        <f t="shared" si="154"/>
        <v>26</v>
      </c>
      <c r="T294" s="51">
        <f t="shared" si="154"/>
        <v>8</v>
      </c>
      <c r="U294" s="51">
        <f t="shared" si="154"/>
        <v>4</v>
      </c>
      <c r="V294" s="51">
        <f t="shared" si="154"/>
        <v>2</v>
      </c>
      <c r="W294" s="51"/>
      <c r="X294" s="51"/>
      <c r="Y294" s="51"/>
      <c r="Z294" s="282">
        <f>SUM(P294:Y294)</f>
        <v>87</v>
      </c>
      <c r="AA294" s="182"/>
    </row>
    <row r="295" spans="2:27" ht="15" customHeight="1" x14ac:dyDescent="0.2">
      <c r="B295" s="53" t="s">
        <v>242</v>
      </c>
      <c r="C295" s="51">
        <f>C294*C291</f>
        <v>88</v>
      </c>
      <c r="D295" s="51">
        <f t="shared" ref="D295:J295" si="155">D294*D291</f>
        <v>38.5</v>
      </c>
      <c r="E295" s="51">
        <f t="shared" si="155"/>
        <v>48</v>
      </c>
      <c r="F295" s="51">
        <f t="shared" si="155"/>
        <v>25</v>
      </c>
      <c r="G295" s="51">
        <f t="shared" si="155"/>
        <v>30</v>
      </c>
      <c r="H295" s="51">
        <f t="shared" si="155"/>
        <v>16.5</v>
      </c>
      <c r="I295" s="51">
        <f t="shared" si="155"/>
        <v>3</v>
      </c>
      <c r="J295" s="51">
        <f t="shared" si="155"/>
        <v>0</v>
      </c>
      <c r="K295" s="51"/>
      <c r="L295" s="51"/>
      <c r="M295" s="53">
        <f>SUM(C295:L295)</f>
        <v>249</v>
      </c>
      <c r="N295" s="182"/>
      <c r="O295" s="290" t="s">
        <v>242</v>
      </c>
      <c r="P295" s="51">
        <f>P294*P291</f>
        <v>72</v>
      </c>
      <c r="Q295" s="51">
        <f t="shared" ref="Q295:V295" si="156">Q294*Q291</f>
        <v>42</v>
      </c>
      <c r="R295" s="51">
        <f t="shared" si="156"/>
        <v>51</v>
      </c>
      <c r="S295" s="51">
        <f t="shared" si="156"/>
        <v>65</v>
      </c>
      <c r="T295" s="51">
        <f t="shared" si="156"/>
        <v>16</v>
      </c>
      <c r="U295" s="51">
        <f t="shared" si="156"/>
        <v>6</v>
      </c>
      <c r="V295" s="51">
        <f t="shared" si="156"/>
        <v>2</v>
      </c>
      <c r="W295" s="51"/>
      <c r="X295" s="51"/>
      <c r="Y295" s="51"/>
      <c r="Z295" s="282">
        <f>SUM(P295:Y295)</f>
        <v>254</v>
      </c>
      <c r="AA295" s="182"/>
    </row>
    <row r="296" spans="2:27" ht="15" customHeight="1" x14ac:dyDescent="0.2">
      <c r="B296" s="53" t="s">
        <v>26</v>
      </c>
      <c r="C296" s="51">
        <f>M295/M294</f>
        <v>2.8295454545454546</v>
      </c>
      <c r="D296" s="51"/>
      <c r="E296" s="51"/>
      <c r="F296" s="51"/>
      <c r="G296" s="51"/>
      <c r="H296" s="51"/>
      <c r="I296" s="51"/>
      <c r="J296" s="51"/>
      <c r="K296" s="51"/>
      <c r="L296" s="51"/>
      <c r="M296" s="53"/>
      <c r="N296" s="182"/>
      <c r="O296" s="296" t="s">
        <v>26</v>
      </c>
      <c r="P296" s="236">
        <f>Z295/Z294</f>
        <v>2.9195402298850577</v>
      </c>
      <c r="Q296" s="51"/>
      <c r="R296" s="51"/>
      <c r="S296" s="51"/>
      <c r="T296" s="51"/>
      <c r="U296" s="51"/>
      <c r="V296" s="51"/>
      <c r="W296" s="51"/>
      <c r="X296" s="51"/>
      <c r="Y296" s="51"/>
      <c r="Z296" s="282"/>
      <c r="AA296" s="182"/>
    </row>
    <row r="297" spans="2:27" ht="15" customHeight="1" x14ac:dyDescent="0.2">
      <c r="B297" s="53" t="s">
        <v>28</v>
      </c>
      <c r="C297" s="51">
        <f>(C294*100)/M294</f>
        <v>25</v>
      </c>
      <c r="D297" s="51">
        <f>(D294*100)/M294</f>
        <v>12.5</v>
      </c>
      <c r="E297" s="51">
        <f>(E294*100)/M294</f>
        <v>18.181818181818183</v>
      </c>
      <c r="F297" s="51">
        <f>(F294*100)/M294</f>
        <v>11.363636363636363</v>
      </c>
      <c r="G297" s="51">
        <f>(G294*100)/M294</f>
        <v>17.045454545454547</v>
      </c>
      <c r="H297" s="51">
        <f>(H294*100)/M294</f>
        <v>12.5</v>
      </c>
      <c r="I297" s="51">
        <f>(I294*100)/M294</f>
        <v>3.4090909090909092</v>
      </c>
      <c r="J297" s="51">
        <f>(J294*100)/M294</f>
        <v>0</v>
      </c>
      <c r="K297" s="51"/>
      <c r="L297" s="51"/>
      <c r="M297" s="53">
        <f>SUM(C297:L297)</f>
        <v>100</v>
      </c>
      <c r="N297" s="243"/>
      <c r="O297" s="290" t="s">
        <v>28</v>
      </c>
      <c r="P297" s="51">
        <f>(P294*100)/Z294</f>
        <v>20.689655172413794</v>
      </c>
      <c r="Q297" s="150">
        <f>(Q294*100)/Z294</f>
        <v>13.793103448275861</v>
      </c>
      <c r="R297" s="150">
        <f>(R294*100)/Z294</f>
        <v>19.540229885057471</v>
      </c>
      <c r="S297" s="150">
        <f>(S294*100)/Z294</f>
        <v>29.885057471264368</v>
      </c>
      <c r="T297" s="150">
        <f>(T294*100)/Z294</f>
        <v>9.1954022988505741</v>
      </c>
      <c r="U297" s="150">
        <f>(U294*100)/Z294</f>
        <v>4.5977011494252871</v>
      </c>
      <c r="V297" s="150">
        <f>(V294*100)/Z294</f>
        <v>2.2988505747126435</v>
      </c>
      <c r="W297" s="150">
        <f>(W294*100)/Z294</f>
        <v>0</v>
      </c>
      <c r="X297" s="51"/>
      <c r="Y297" s="51"/>
      <c r="Z297" s="282">
        <f>SUM(P297:Y297)</f>
        <v>100</v>
      </c>
      <c r="AA297" s="182"/>
    </row>
    <row r="298" spans="2:27" ht="15" customHeight="1" x14ac:dyDescent="0.45">
      <c r="B298" s="52" t="s">
        <v>134</v>
      </c>
      <c r="C298" s="51">
        <v>14</v>
      </c>
      <c r="D298" s="51">
        <v>7</v>
      </c>
      <c r="E298" s="51">
        <v>18</v>
      </c>
      <c r="F298" s="51">
        <v>6</v>
      </c>
      <c r="G298" s="51">
        <v>6</v>
      </c>
      <c r="H298" s="51">
        <v>3</v>
      </c>
      <c r="I298" s="51">
        <v>2</v>
      </c>
      <c r="J298" s="51"/>
      <c r="K298" s="51"/>
      <c r="L298" s="51"/>
      <c r="M298" s="53">
        <f>SUM(C298:L298)</f>
        <v>56</v>
      </c>
      <c r="N298" s="182"/>
      <c r="O298" s="290" t="s">
        <v>135</v>
      </c>
      <c r="P298" s="59">
        <v>6</v>
      </c>
      <c r="Q298" s="59">
        <v>4</v>
      </c>
      <c r="R298" s="59">
        <v>8</v>
      </c>
      <c r="S298" s="59">
        <v>15</v>
      </c>
      <c r="T298" s="59">
        <v>11</v>
      </c>
      <c r="U298" s="59">
        <v>6</v>
      </c>
      <c r="V298" s="59">
        <v>4</v>
      </c>
      <c r="W298" s="59">
        <v>2</v>
      </c>
      <c r="X298" s="51"/>
      <c r="Y298" s="51"/>
      <c r="Z298" s="282">
        <f>SUM(P298:Y298)</f>
        <v>56</v>
      </c>
      <c r="AA298" s="182"/>
    </row>
    <row r="299" spans="2:27" ht="15" customHeight="1" x14ac:dyDescent="0.45">
      <c r="B299" s="50" t="s">
        <v>136</v>
      </c>
      <c r="C299" s="51">
        <v>7</v>
      </c>
      <c r="D299" s="51">
        <v>1</v>
      </c>
      <c r="E299" s="51">
        <v>5</v>
      </c>
      <c r="F299" s="51">
        <v>2</v>
      </c>
      <c r="G299" s="51">
        <v>5</v>
      </c>
      <c r="H299" s="51">
        <v>3</v>
      </c>
      <c r="I299" s="51"/>
      <c r="J299" s="51"/>
      <c r="K299" s="51"/>
      <c r="L299" s="51"/>
      <c r="M299" s="53">
        <f>SUM(C299:L299)</f>
        <v>23</v>
      </c>
      <c r="N299" s="182"/>
      <c r="O299" s="290" t="s">
        <v>137</v>
      </c>
      <c r="P299" s="59">
        <v>9</v>
      </c>
      <c r="Q299" s="59">
        <v>3</v>
      </c>
      <c r="R299" s="59">
        <v>3</v>
      </c>
      <c r="S299" s="59">
        <v>3</v>
      </c>
      <c r="T299" s="59">
        <v>1</v>
      </c>
      <c r="U299" s="59">
        <v>4</v>
      </c>
      <c r="V299" s="59"/>
      <c r="W299" s="59"/>
      <c r="X299" s="51"/>
      <c r="Y299" s="51"/>
      <c r="Z299" s="282">
        <f>SUM(P299:Y299)</f>
        <v>23</v>
      </c>
      <c r="AA299" s="182"/>
    </row>
    <row r="300" spans="2:27" ht="15" customHeight="1" x14ac:dyDescent="0.2">
      <c r="B300" s="53" t="s">
        <v>5</v>
      </c>
      <c r="C300" s="51">
        <f t="shared" ref="C300:I300" si="157">SUM(C298:C299)</f>
        <v>21</v>
      </c>
      <c r="D300" s="51">
        <f t="shared" si="157"/>
        <v>8</v>
      </c>
      <c r="E300" s="51">
        <f t="shared" si="157"/>
        <v>23</v>
      </c>
      <c r="F300" s="51">
        <f t="shared" si="157"/>
        <v>8</v>
      </c>
      <c r="G300" s="51">
        <f t="shared" si="157"/>
        <v>11</v>
      </c>
      <c r="H300" s="51">
        <f t="shared" si="157"/>
        <v>6</v>
      </c>
      <c r="I300" s="51">
        <f t="shared" si="157"/>
        <v>2</v>
      </c>
      <c r="J300" s="51"/>
      <c r="K300" s="51"/>
      <c r="L300" s="51"/>
      <c r="M300" s="53">
        <f>SUM(C300:L300)</f>
        <v>79</v>
      </c>
      <c r="N300" s="182"/>
      <c r="O300" s="290" t="s">
        <v>5</v>
      </c>
      <c r="P300" s="51">
        <f t="shared" ref="P300:W300" si="158">SUM(P298:P299)</f>
        <v>15</v>
      </c>
      <c r="Q300" s="51">
        <f t="shared" si="158"/>
        <v>7</v>
      </c>
      <c r="R300" s="51">
        <f t="shared" si="158"/>
        <v>11</v>
      </c>
      <c r="S300" s="51">
        <f t="shared" si="158"/>
        <v>18</v>
      </c>
      <c r="T300" s="51">
        <f t="shared" si="158"/>
        <v>12</v>
      </c>
      <c r="U300" s="51">
        <f t="shared" si="158"/>
        <v>10</v>
      </c>
      <c r="V300" s="51">
        <f t="shared" si="158"/>
        <v>4</v>
      </c>
      <c r="W300" s="51">
        <f t="shared" si="158"/>
        <v>2</v>
      </c>
      <c r="X300" s="51"/>
      <c r="Y300" s="51"/>
      <c r="Z300" s="282">
        <f>SUM(P300:Y300)</f>
        <v>79</v>
      </c>
      <c r="AA300" s="182"/>
    </row>
    <row r="301" spans="2:27" ht="15" customHeight="1" x14ac:dyDescent="0.2">
      <c r="B301" s="53" t="s">
        <v>242</v>
      </c>
      <c r="C301" s="51">
        <f>C300*C291</f>
        <v>84</v>
      </c>
      <c r="D301" s="51">
        <f t="shared" ref="D301:I301" si="159">D300*D291</f>
        <v>28</v>
      </c>
      <c r="E301" s="51">
        <f t="shared" si="159"/>
        <v>69</v>
      </c>
      <c r="F301" s="51">
        <f t="shared" si="159"/>
        <v>20</v>
      </c>
      <c r="G301" s="51">
        <f t="shared" si="159"/>
        <v>22</v>
      </c>
      <c r="H301" s="51">
        <f t="shared" si="159"/>
        <v>9</v>
      </c>
      <c r="I301" s="51">
        <f t="shared" si="159"/>
        <v>2</v>
      </c>
      <c r="J301" s="51"/>
      <c r="K301" s="51"/>
      <c r="L301" s="51"/>
      <c r="M301" s="53">
        <f>SUM(C301:L301)</f>
        <v>234</v>
      </c>
      <c r="N301" s="182"/>
      <c r="O301" s="290" t="s">
        <v>242</v>
      </c>
      <c r="P301" s="51">
        <f>P300*P291</f>
        <v>60</v>
      </c>
      <c r="Q301" s="51">
        <f t="shared" ref="Q301:W301" si="160">Q300*Q291</f>
        <v>24.5</v>
      </c>
      <c r="R301" s="51">
        <f t="shared" si="160"/>
        <v>33</v>
      </c>
      <c r="S301" s="51">
        <f t="shared" si="160"/>
        <v>45</v>
      </c>
      <c r="T301" s="51">
        <f t="shared" si="160"/>
        <v>24</v>
      </c>
      <c r="U301" s="51">
        <f t="shared" si="160"/>
        <v>15</v>
      </c>
      <c r="V301" s="51">
        <f t="shared" si="160"/>
        <v>4</v>
      </c>
      <c r="W301" s="51">
        <f t="shared" si="160"/>
        <v>0</v>
      </c>
      <c r="X301" s="51"/>
      <c r="Y301" s="51"/>
      <c r="Z301" s="282">
        <f>SUM(P301:Y301)</f>
        <v>205.5</v>
      </c>
      <c r="AA301" s="182"/>
    </row>
    <row r="302" spans="2:27" ht="15" customHeight="1" x14ac:dyDescent="0.2">
      <c r="B302" s="53" t="s">
        <v>26</v>
      </c>
      <c r="C302" s="51">
        <f>M301/M300</f>
        <v>2.962025316455696</v>
      </c>
      <c r="D302" s="51"/>
      <c r="E302" s="51"/>
      <c r="F302" s="51"/>
      <c r="G302" s="51"/>
      <c r="H302" s="51"/>
      <c r="I302" s="51"/>
      <c r="J302" s="51"/>
      <c r="K302" s="51"/>
      <c r="L302" s="51"/>
      <c r="M302" s="53"/>
      <c r="N302" s="182"/>
      <c r="O302" s="296" t="s">
        <v>26</v>
      </c>
      <c r="P302" s="236">
        <f>Z301/Z300</f>
        <v>2.6012658227848102</v>
      </c>
      <c r="Q302" s="51"/>
      <c r="R302" s="51"/>
      <c r="S302" s="51"/>
      <c r="T302" s="51"/>
      <c r="U302" s="51"/>
      <c r="V302" s="51"/>
      <c r="W302" s="51"/>
      <c r="X302" s="51"/>
      <c r="Y302" s="51"/>
      <c r="Z302" s="282"/>
      <c r="AA302" s="182"/>
    </row>
    <row r="303" spans="2:27" ht="15" customHeight="1" x14ac:dyDescent="0.2">
      <c r="B303" s="53" t="s">
        <v>28</v>
      </c>
      <c r="C303" s="51">
        <f>(C300*100)/M300</f>
        <v>26.582278481012658</v>
      </c>
      <c r="D303" s="51">
        <f>(D300*100)/M300</f>
        <v>10.126582278481013</v>
      </c>
      <c r="E303" s="51">
        <f>(E300*100)/M300</f>
        <v>29.11392405063291</v>
      </c>
      <c r="F303" s="51">
        <f>(F300*100)/M300</f>
        <v>10.126582278481013</v>
      </c>
      <c r="G303" s="51">
        <f>(G300*100)/M300</f>
        <v>13.924050632911392</v>
      </c>
      <c r="H303" s="51">
        <f>(H300*100)/M300</f>
        <v>7.5949367088607591</v>
      </c>
      <c r="I303" s="51">
        <f>(I300*100)/M300</f>
        <v>2.5316455696202533</v>
      </c>
      <c r="J303" s="51">
        <f>(J300*100)/M300</f>
        <v>0</v>
      </c>
      <c r="K303" s="51"/>
      <c r="L303" s="51"/>
      <c r="M303" s="53">
        <f>SUM(C303:L303)</f>
        <v>100</v>
      </c>
      <c r="N303" s="243"/>
      <c r="O303" s="290" t="s">
        <v>28</v>
      </c>
      <c r="P303" s="150">
        <f>(P300*100)/Z300</f>
        <v>18.9873417721519</v>
      </c>
      <c r="Q303" s="150">
        <f>(Q300*100)/Z300</f>
        <v>8.8607594936708853</v>
      </c>
      <c r="R303" s="150">
        <f>(R300*100)/Z300</f>
        <v>13.924050632911392</v>
      </c>
      <c r="S303" s="150">
        <f>(S300*100)/Z300</f>
        <v>22.784810126582279</v>
      </c>
      <c r="T303" s="150">
        <f>(T300*100)/Z300</f>
        <v>15.189873417721518</v>
      </c>
      <c r="U303" s="150">
        <f>(U300*100)/Z300</f>
        <v>12.658227848101266</v>
      </c>
      <c r="V303" s="150">
        <f>(V300*100)/Z300</f>
        <v>5.0632911392405067</v>
      </c>
      <c r="W303" s="150">
        <f>(W300*100)/Z300</f>
        <v>2.5316455696202533</v>
      </c>
      <c r="X303" s="51"/>
      <c r="Y303" s="51"/>
      <c r="Z303" s="282">
        <f>SUM(P303:Y303)</f>
        <v>100</v>
      </c>
      <c r="AA303" s="182"/>
    </row>
    <row r="304" spans="2:27" ht="15" customHeight="1" x14ac:dyDescent="0.45">
      <c r="B304" s="50" t="s">
        <v>138</v>
      </c>
      <c r="C304" s="51">
        <v>5</v>
      </c>
      <c r="D304" s="51">
        <v>6</v>
      </c>
      <c r="E304" s="51">
        <v>10</v>
      </c>
      <c r="F304" s="51">
        <v>12</v>
      </c>
      <c r="G304" s="51">
        <v>20</v>
      </c>
      <c r="H304" s="51">
        <v>9</v>
      </c>
      <c r="I304" s="51">
        <v>10</v>
      </c>
      <c r="J304" s="51">
        <v>4</v>
      </c>
      <c r="K304" s="51"/>
      <c r="L304" s="51"/>
      <c r="M304" s="53">
        <f>SUM(C304:L304)</f>
        <v>76</v>
      </c>
      <c r="N304" s="182"/>
      <c r="O304" s="290" t="s">
        <v>139</v>
      </c>
      <c r="P304" s="59">
        <v>10</v>
      </c>
      <c r="Q304" s="59">
        <v>5</v>
      </c>
      <c r="R304" s="59">
        <v>10</v>
      </c>
      <c r="S304" s="59">
        <v>9</v>
      </c>
      <c r="T304" s="59">
        <v>11</v>
      </c>
      <c r="U304" s="59">
        <v>5</v>
      </c>
      <c r="V304" s="59">
        <v>12</v>
      </c>
      <c r="W304" s="59">
        <v>11</v>
      </c>
      <c r="X304" s="51"/>
      <c r="Y304" s="51"/>
      <c r="Z304" s="282">
        <f>SUM(P304:Y304)</f>
        <v>73</v>
      </c>
      <c r="AA304" s="182"/>
    </row>
    <row r="305" spans="2:27" ht="15" customHeight="1" x14ac:dyDescent="0.45">
      <c r="B305" s="50" t="s">
        <v>140</v>
      </c>
      <c r="C305" s="51"/>
      <c r="D305" s="51"/>
      <c r="E305" s="51">
        <v>3</v>
      </c>
      <c r="F305" s="51">
        <v>4</v>
      </c>
      <c r="G305" s="51">
        <v>1</v>
      </c>
      <c r="H305" s="51">
        <v>3</v>
      </c>
      <c r="I305" s="51">
        <v>2</v>
      </c>
      <c r="J305" s="51">
        <v>1</v>
      </c>
      <c r="K305" s="51"/>
      <c r="L305" s="51"/>
      <c r="M305" s="53">
        <f>SUM(C305:L305)</f>
        <v>14</v>
      </c>
      <c r="N305" s="182"/>
      <c r="O305" s="290" t="s">
        <v>141</v>
      </c>
      <c r="P305" s="59">
        <v>1</v>
      </c>
      <c r="Q305" s="59">
        <v>5</v>
      </c>
      <c r="R305" s="59">
        <v>4</v>
      </c>
      <c r="S305" s="59"/>
      <c r="T305" s="59">
        <v>1</v>
      </c>
      <c r="U305" s="59">
        <v>1</v>
      </c>
      <c r="V305" s="59">
        <v>3</v>
      </c>
      <c r="W305" s="59"/>
      <c r="X305" s="51"/>
      <c r="Y305" s="51"/>
      <c r="Z305" s="282">
        <f>SUM(P305:Y305)</f>
        <v>15</v>
      </c>
      <c r="AA305" s="182"/>
    </row>
    <row r="306" spans="2:27" ht="15" customHeight="1" x14ac:dyDescent="0.2">
      <c r="B306" s="53" t="s">
        <v>5</v>
      </c>
      <c r="C306" s="51">
        <f t="shared" ref="C306:J306" si="161">SUM(C304:C305)</f>
        <v>5</v>
      </c>
      <c r="D306" s="51">
        <f t="shared" si="161"/>
        <v>6</v>
      </c>
      <c r="E306" s="51">
        <f t="shared" si="161"/>
        <v>13</v>
      </c>
      <c r="F306" s="51">
        <f t="shared" si="161"/>
        <v>16</v>
      </c>
      <c r="G306" s="51">
        <f t="shared" si="161"/>
        <v>21</v>
      </c>
      <c r="H306" s="51">
        <f t="shared" si="161"/>
        <v>12</v>
      </c>
      <c r="I306" s="51">
        <f t="shared" si="161"/>
        <v>12</v>
      </c>
      <c r="J306" s="51">
        <f t="shared" si="161"/>
        <v>5</v>
      </c>
      <c r="K306" s="51"/>
      <c r="L306" s="51"/>
      <c r="M306" s="53">
        <f>SUM(C306:L306)</f>
        <v>90</v>
      </c>
      <c r="N306" s="182"/>
      <c r="O306" s="290" t="s">
        <v>5</v>
      </c>
      <c r="P306" s="51">
        <f t="shared" ref="P306:W306" si="162">SUM(P304:P305)</f>
        <v>11</v>
      </c>
      <c r="Q306" s="51">
        <f t="shared" si="162"/>
        <v>10</v>
      </c>
      <c r="R306" s="51">
        <f t="shared" si="162"/>
        <v>14</v>
      </c>
      <c r="S306" s="51">
        <f t="shared" si="162"/>
        <v>9</v>
      </c>
      <c r="T306" s="51">
        <f t="shared" si="162"/>
        <v>12</v>
      </c>
      <c r="U306" s="51">
        <f t="shared" si="162"/>
        <v>6</v>
      </c>
      <c r="V306" s="51">
        <f t="shared" si="162"/>
        <v>15</v>
      </c>
      <c r="W306" s="51">
        <f t="shared" si="162"/>
        <v>11</v>
      </c>
      <c r="X306" s="51"/>
      <c r="Y306" s="51"/>
      <c r="Z306" s="282">
        <f>SUM(P306:Y306)</f>
        <v>88</v>
      </c>
      <c r="AA306" s="182"/>
    </row>
    <row r="307" spans="2:27" ht="15" customHeight="1" x14ac:dyDescent="0.2">
      <c r="B307" s="53" t="s">
        <v>242</v>
      </c>
      <c r="C307" s="51">
        <f>C306*C291</f>
        <v>20</v>
      </c>
      <c r="D307" s="51">
        <f t="shared" ref="D307:J307" si="163">D306*D291</f>
        <v>21</v>
      </c>
      <c r="E307" s="51">
        <f t="shared" si="163"/>
        <v>39</v>
      </c>
      <c r="F307" s="51">
        <f t="shared" si="163"/>
        <v>40</v>
      </c>
      <c r="G307" s="51">
        <f t="shared" si="163"/>
        <v>42</v>
      </c>
      <c r="H307" s="51">
        <f t="shared" si="163"/>
        <v>18</v>
      </c>
      <c r="I307" s="51">
        <f t="shared" si="163"/>
        <v>12</v>
      </c>
      <c r="J307" s="51">
        <f t="shared" si="163"/>
        <v>0</v>
      </c>
      <c r="K307" s="51"/>
      <c r="L307" s="51"/>
      <c r="M307" s="53">
        <f>SUM(C307:L307)</f>
        <v>192</v>
      </c>
      <c r="N307" s="182"/>
      <c r="O307" s="290" t="s">
        <v>242</v>
      </c>
      <c r="P307" s="51">
        <f>P306*P291</f>
        <v>44</v>
      </c>
      <c r="Q307" s="51">
        <f t="shared" ref="Q307:W307" si="164">Q306*Q291</f>
        <v>35</v>
      </c>
      <c r="R307" s="51">
        <f t="shared" si="164"/>
        <v>42</v>
      </c>
      <c r="S307" s="51">
        <f t="shared" si="164"/>
        <v>22.5</v>
      </c>
      <c r="T307" s="51">
        <f t="shared" si="164"/>
        <v>24</v>
      </c>
      <c r="U307" s="51">
        <f t="shared" si="164"/>
        <v>9</v>
      </c>
      <c r="V307" s="51">
        <f t="shared" si="164"/>
        <v>15</v>
      </c>
      <c r="W307" s="51">
        <f t="shared" si="164"/>
        <v>0</v>
      </c>
      <c r="X307" s="51"/>
      <c r="Y307" s="51"/>
      <c r="Z307" s="282">
        <f>SUM(P307:Y307)</f>
        <v>191.5</v>
      </c>
      <c r="AA307" s="182"/>
    </row>
    <row r="308" spans="2:27" ht="15" customHeight="1" x14ac:dyDescent="0.2">
      <c r="B308" s="53" t="s">
        <v>26</v>
      </c>
      <c r="C308" s="51">
        <f>M307/M306</f>
        <v>2.1333333333333333</v>
      </c>
      <c r="D308" s="51"/>
      <c r="E308" s="51"/>
      <c r="F308" s="51"/>
      <c r="G308" s="51"/>
      <c r="H308" s="51"/>
      <c r="I308" s="51"/>
      <c r="J308" s="51"/>
      <c r="K308" s="51"/>
      <c r="L308" s="51"/>
      <c r="M308" s="53"/>
      <c r="N308" s="182"/>
      <c r="O308" s="296" t="s">
        <v>26</v>
      </c>
      <c r="P308" s="236">
        <f>Z307/Z306</f>
        <v>2.1761363636363638</v>
      </c>
      <c r="Q308" s="51"/>
      <c r="R308" s="51"/>
      <c r="S308" s="51"/>
      <c r="T308" s="51"/>
      <c r="U308" s="51"/>
      <c r="V308" s="51"/>
      <c r="W308" s="51"/>
      <c r="X308" s="51"/>
      <c r="Y308" s="51"/>
      <c r="Z308" s="282"/>
      <c r="AA308" s="182"/>
    </row>
    <row r="309" spans="2:27" ht="15" customHeight="1" x14ac:dyDescent="0.2">
      <c r="B309" s="53" t="s">
        <v>28</v>
      </c>
      <c r="C309" s="51">
        <f>(C306*100)/M306</f>
        <v>5.5555555555555554</v>
      </c>
      <c r="D309" s="51">
        <f>(D306*100)/M306</f>
        <v>6.666666666666667</v>
      </c>
      <c r="E309" s="51">
        <f>(E306*100)/M306</f>
        <v>14.444444444444445</v>
      </c>
      <c r="F309" s="51">
        <f>(F306*100)/M306</f>
        <v>17.777777777777779</v>
      </c>
      <c r="G309" s="51">
        <f>(G306*100)/M306</f>
        <v>23.333333333333332</v>
      </c>
      <c r="H309" s="51">
        <f>(H306*100)/M306</f>
        <v>13.333333333333334</v>
      </c>
      <c r="I309" s="51">
        <f>(I306*100)/M306</f>
        <v>13.333333333333334</v>
      </c>
      <c r="J309" s="51">
        <f>(J306*100)/M306</f>
        <v>5.5555555555555554</v>
      </c>
      <c r="K309" s="51"/>
      <c r="L309" s="51"/>
      <c r="M309" s="53">
        <f t="shared" ref="M309:M315" si="165">SUM(C309:L309)</f>
        <v>99.999999999999986</v>
      </c>
      <c r="N309" s="243"/>
      <c r="O309" s="290" t="s">
        <v>28</v>
      </c>
      <c r="P309" s="150">
        <f>(P306*100)/Z306</f>
        <v>12.5</v>
      </c>
      <c r="Q309" s="150">
        <f>(Q306*100)/Z306</f>
        <v>11.363636363636363</v>
      </c>
      <c r="R309" s="150">
        <f>(R306*100)/Z306</f>
        <v>15.909090909090908</v>
      </c>
      <c r="S309" s="150">
        <f>(S306*100)/Z306</f>
        <v>10.227272727272727</v>
      </c>
      <c r="T309" s="150">
        <f>(T306*100)/Z306</f>
        <v>13.636363636363637</v>
      </c>
      <c r="U309" s="150">
        <f>(U306*100)/Z306</f>
        <v>6.8181818181818183</v>
      </c>
      <c r="V309" s="150">
        <f>(V306*100)/Z306</f>
        <v>17.045454545454547</v>
      </c>
      <c r="W309" s="150">
        <f>(W306*100)/Z306</f>
        <v>12.5</v>
      </c>
      <c r="X309" s="51"/>
      <c r="Y309" s="51"/>
      <c r="Z309" s="282">
        <f t="shared" ref="Z309:Z315" si="166">SUM(P309:Y309)</f>
        <v>100</v>
      </c>
      <c r="AA309" s="182"/>
    </row>
    <row r="310" spans="2:27" ht="15" customHeight="1" x14ac:dyDescent="0.45">
      <c r="B310" s="50" t="s">
        <v>251</v>
      </c>
      <c r="C310" s="51">
        <v>12</v>
      </c>
      <c r="D310" s="51">
        <v>17</v>
      </c>
      <c r="E310" s="51">
        <v>12</v>
      </c>
      <c r="F310" s="51">
        <v>9</v>
      </c>
      <c r="G310" s="51">
        <v>4</v>
      </c>
      <c r="H310" s="51">
        <v>4</v>
      </c>
      <c r="I310" s="51"/>
      <c r="J310" s="51">
        <v>1</v>
      </c>
      <c r="K310" s="51"/>
      <c r="L310" s="51"/>
      <c r="M310" s="53">
        <f t="shared" si="165"/>
        <v>59</v>
      </c>
      <c r="N310" s="182"/>
      <c r="O310" s="290" t="s">
        <v>142</v>
      </c>
      <c r="P310" s="59">
        <v>1</v>
      </c>
      <c r="Q310" s="59">
        <v>6</v>
      </c>
      <c r="R310" s="59">
        <v>6</v>
      </c>
      <c r="S310" s="59"/>
      <c r="T310" s="59">
        <v>1</v>
      </c>
      <c r="U310" s="59">
        <v>1</v>
      </c>
      <c r="V310" s="59"/>
      <c r="W310" s="59"/>
      <c r="X310" s="51"/>
      <c r="Y310" s="51"/>
      <c r="Z310" s="282">
        <f t="shared" si="166"/>
        <v>15</v>
      </c>
      <c r="AA310" s="182"/>
    </row>
    <row r="311" spans="2:27" ht="15" customHeight="1" x14ac:dyDescent="0.45">
      <c r="B311" s="50" t="s">
        <v>324</v>
      </c>
      <c r="C311" s="51">
        <v>7</v>
      </c>
      <c r="D311" s="51">
        <v>5</v>
      </c>
      <c r="E311" s="51">
        <v>10</v>
      </c>
      <c r="F311" s="51">
        <v>3</v>
      </c>
      <c r="G311" s="51">
        <v>3</v>
      </c>
      <c r="H311" s="51">
        <v>1</v>
      </c>
      <c r="I311" s="51"/>
      <c r="J311" s="51"/>
      <c r="K311" s="51"/>
      <c r="L311" s="51"/>
      <c r="M311" s="53">
        <f t="shared" si="165"/>
        <v>29</v>
      </c>
      <c r="N311" s="182"/>
      <c r="O311" s="290" t="s">
        <v>144</v>
      </c>
      <c r="P311" s="59">
        <v>2</v>
      </c>
      <c r="Q311" s="59">
        <v>3</v>
      </c>
      <c r="R311" s="59">
        <v>8</v>
      </c>
      <c r="S311" s="59">
        <v>7</v>
      </c>
      <c r="T311" s="59">
        <v>2</v>
      </c>
      <c r="U311" s="59">
        <v>4</v>
      </c>
      <c r="V311" s="59">
        <v>1</v>
      </c>
      <c r="W311" s="59">
        <v>1</v>
      </c>
      <c r="X311" s="51"/>
      <c r="Y311" s="51"/>
      <c r="Z311" s="282">
        <f t="shared" si="166"/>
        <v>28</v>
      </c>
      <c r="AA311" s="182"/>
    </row>
    <row r="312" spans="2:27" ht="15" customHeight="1" x14ac:dyDescent="0.45">
      <c r="B312" s="50" t="s">
        <v>142</v>
      </c>
      <c r="C312" s="51">
        <v>6</v>
      </c>
      <c r="D312" s="51">
        <v>1</v>
      </c>
      <c r="E312" s="51">
        <v>7</v>
      </c>
      <c r="F312" s="51">
        <v>4</v>
      </c>
      <c r="G312" s="51">
        <v>8</v>
      </c>
      <c r="H312" s="51">
        <v>2</v>
      </c>
      <c r="I312" s="51">
        <v>1</v>
      </c>
      <c r="J312" s="51"/>
      <c r="K312" s="51"/>
      <c r="L312" s="51"/>
      <c r="M312" s="53">
        <f t="shared" si="165"/>
        <v>29</v>
      </c>
      <c r="N312" s="182"/>
      <c r="O312" s="290" t="s">
        <v>148</v>
      </c>
      <c r="P312" s="59">
        <v>7</v>
      </c>
      <c r="Q312" s="59">
        <v>4</v>
      </c>
      <c r="R312" s="59">
        <v>12</v>
      </c>
      <c r="S312" s="59">
        <v>4</v>
      </c>
      <c r="T312" s="59"/>
      <c r="U312" s="59"/>
      <c r="V312" s="59"/>
      <c r="W312" s="59"/>
      <c r="X312" s="51"/>
      <c r="Y312" s="51"/>
      <c r="Z312" s="282">
        <f t="shared" si="166"/>
        <v>27</v>
      </c>
      <c r="AA312" s="182"/>
    </row>
    <row r="313" spans="2:27" s="1" customFormat="1" ht="15" customHeight="1" x14ac:dyDescent="0.45">
      <c r="B313" s="50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3"/>
      <c r="N313" s="182"/>
      <c r="O313" s="290" t="s">
        <v>146</v>
      </c>
      <c r="P313" s="234">
        <v>2</v>
      </c>
      <c r="Q313" s="234">
        <v>3</v>
      </c>
      <c r="R313" s="234">
        <v>8</v>
      </c>
      <c r="S313" s="234">
        <v>7</v>
      </c>
      <c r="T313" s="234">
        <v>2</v>
      </c>
      <c r="U313" s="234">
        <v>4</v>
      </c>
      <c r="V313" s="234">
        <v>1</v>
      </c>
      <c r="W313" s="234"/>
      <c r="X313" s="51"/>
      <c r="Y313" s="51"/>
      <c r="Z313" s="282">
        <f>SUM(P313:Y313)</f>
        <v>27</v>
      </c>
      <c r="AA313" s="182"/>
    </row>
    <row r="314" spans="2:27" ht="15" customHeight="1" x14ac:dyDescent="0.2">
      <c r="B314" s="53" t="s">
        <v>5</v>
      </c>
      <c r="C314" s="51">
        <f t="shared" ref="C314:J314" si="167">SUM(C310:C312)</f>
        <v>25</v>
      </c>
      <c r="D314" s="51">
        <f t="shared" si="167"/>
        <v>23</v>
      </c>
      <c r="E314" s="51">
        <f t="shared" si="167"/>
        <v>29</v>
      </c>
      <c r="F314" s="51">
        <f t="shared" si="167"/>
        <v>16</v>
      </c>
      <c r="G314" s="51">
        <f t="shared" si="167"/>
        <v>15</v>
      </c>
      <c r="H314" s="51">
        <f t="shared" si="167"/>
        <v>7</v>
      </c>
      <c r="I314" s="51">
        <f t="shared" si="167"/>
        <v>1</v>
      </c>
      <c r="J314" s="51">
        <f t="shared" si="167"/>
        <v>1</v>
      </c>
      <c r="K314" s="51"/>
      <c r="L314" s="51"/>
      <c r="M314" s="53">
        <f t="shared" si="165"/>
        <v>117</v>
      </c>
      <c r="N314" s="182"/>
      <c r="O314" s="290" t="s">
        <v>5</v>
      </c>
      <c r="P314" s="51">
        <f t="shared" ref="P314:W314" si="168">SUM(P310:P313)</f>
        <v>12</v>
      </c>
      <c r="Q314" s="51">
        <f t="shared" si="168"/>
        <v>16</v>
      </c>
      <c r="R314" s="51">
        <f t="shared" si="168"/>
        <v>34</v>
      </c>
      <c r="S314" s="51">
        <f t="shared" si="168"/>
        <v>18</v>
      </c>
      <c r="T314" s="51">
        <f t="shared" si="168"/>
        <v>5</v>
      </c>
      <c r="U314" s="51">
        <f t="shared" si="168"/>
        <v>9</v>
      </c>
      <c r="V314" s="51">
        <f t="shared" si="168"/>
        <v>2</v>
      </c>
      <c r="W314" s="51">
        <f t="shared" si="168"/>
        <v>1</v>
      </c>
      <c r="X314" s="51"/>
      <c r="Y314" s="51"/>
      <c r="Z314" s="282">
        <f t="shared" si="166"/>
        <v>97</v>
      </c>
      <c r="AA314" s="182"/>
    </row>
    <row r="315" spans="2:27" ht="15" customHeight="1" x14ac:dyDescent="0.2">
      <c r="B315" s="53" t="s">
        <v>242</v>
      </c>
      <c r="C315" s="51">
        <f t="shared" ref="C315:J315" si="169">C314*C291</f>
        <v>100</v>
      </c>
      <c r="D315" s="51">
        <f t="shared" si="169"/>
        <v>80.5</v>
      </c>
      <c r="E315" s="51">
        <f t="shared" si="169"/>
        <v>87</v>
      </c>
      <c r="F315" s="51">
        <f t="shared" si="169"/>
        <v>40</v>
      </c>
      <c r="G315" s="51">
        <f t="shared" si="169"/>
        <v>30</v>
      </c>
      <c r="H315" s="51">
        <f t="shared" si="169"/>
        <v>10.5</v>
      </c>
      <c r="I315" s="51">
        <f t="shared" si="169"/>
        <v>1</v>
      </c>
      <c r="J315" s="51">
        <f t="shared" si="169"/>
        <v>0</v>
      </c>
      <c r="K315" s="51"/>
      <c r="L315" s="51"/>
      <c r="M315" s="53">
        <f t="shared" si="165"/>
        <v>349</v>
      </c>
      <c r="N315" s="182"/>
      <c r="O315" s="290" t="s">
        <v>242</v>
      </c>
      <c r="P315" s="51">
        <f t="shared" ref="P315:W315" si="170">P314*P291</f>
        <v>48</v>
      </c>
      <c r="Q315" s="51">
        <f t="shared" si="170"/>
        <v>56</v>
      </c>
      <c r="R315" s="51">
        <f t="shared" si="170"/>
        <v>102</v>
      </c>
      <c r="S315" s="51">
        <f t="shared" si="170"/>
        <v>45</v>
      </c>
      <c r="T315" s="51">
        <f t="shared" si="170"/>
        <v>10</v>
      </c>
      <c r="U315" s="51">
        <f t="shared" si="170"/>
        <v>13.5</v>
      </c>
      <c r="V315" s="51">
        <f t="shared" si="170"/>
        <v>2</v>
      </c>
      <c r="W315" s="51">
        <f t="shared" si="170"/>
        <v>0</v>
      </c>
      <c r="X315" s="51"/>
      <c r="Y315" s="51"/>
      <c r="Z315" s="282">
        <f t="shared" si="166"/>
        <v>276.5</v>
      </c>
      <c r="AA315" s="182"/>
    </row>
    <row r="316" spans="2:27" ht="15" customHeight="1" x14ac:dyDescent="0.2">
      <c r="B316" s="53" t="s">
        <v>26</v>
      </c>
      <c r="C316" s="51">
        <f>M315/M314</f>
        <v>2.982905982905983</v>
      </c>
      <c r="D316" s="51"/>
      <c r="E316" s="51"/>
      <c r="F316" s="51"/>
      <c r="G316" s="51"/>
      <c r="H316" s="51"/>
      <c r="I316" s="51"/>
      <c r="J316" s="51"/>
      <c r="K316" s="51"/>
      <c r="L316" s="51"/>
      <c r="M316" s="53"/>
      <c r="N316" s="182"/>
      <c r="O316" s="296" t="s">
        <v>26</v>
      </c>
      <c r="P316" s="236">
        <f>Z315/Z314</f>
        <v>2.8505154639175259</v>
      </c>
      <c r="Q316" s="51"/>
      <c r="R316" s="51"/>
      <c r="S316" s="51"/>
      <c r="T316" s="51"/>
      <c r="U316" s="51"/>
      <c r="V316" s="51"/>
      <c r="W316" s="51"/>
      <c r="X316" s="51"/>
      <c r="Y316" s="51"/>
      <c r="Z316" s="282"/>
      <c r="AA316" s="182"/>
    </row>
    <row r="317" spans="2:27" ht="15" customHeight="1" x14ac:dyDescent="0.2">
      <c r="B317" s="53" t="s">
        <v>28</v>
      </c>
      <c r="C317" s="51">
        <f>(C314*100)/M314</f>
        <v>21.367521367521366</v>
      </c>
      <c r="D317" s="51">
        <f>(D314*100)/M314</f>
        <v>19.658119658119659</v>
      </c>
      <c r="E317" s="51">
        <f>(E314*100)/M314</f>
        <v>24.786324786324787</v>
      </c>
      <c r="F317" s="51">
        <f>(F314*100)/M314</f>
        <v>13.675213675213675</v>
      </c>
      <c r="G317" s="51">
        <f>(G314*100)/M314</f>
        <v>12.820512820512821</v>
      </c>
      <c r="H317" s="51">
        <f>(H314*100)/M314</f>
        <v>5.982905982905983</v>
      </c>
      <c r="I317" s="51">
        <f>(I314*100)/M314</f>
        <v>0.85470085470085466</v>
      </c>
      <c r="J317" s="51">
        <f>(J314*100)/M314</f>
        <v>0.85470085470085466</v>
      </c>
      <c r="K317" s="51"/>
      <c r="L317" s="51"/>
      <c r="M317" s="53">
        <f t="shared" ref="M317:M324" si="171">SUM(C317:L317)</f>
        <v>99.999999999999972</v>
      </c>
      <c r="N317" s="243"/>
      <c r="O317" s="290" t="s">
        <v>28</v>
      </c>
      <c r="P317" s="51">
        <f>(P314*100)/Z314</f>
        <v>12.371134020618557</v>
      </c>
      <c r="Q317" s="150">
        <f>(Q314*100)/Z314</f>
        <v>16.494845360824741</v>
      </c>
      <c r="R317" s="150">
        <f>(R314*100)/Z314</f>
        <v>35.051546391752581</v>
      </c>
      <c r="S317" s="150">
        <f>(S314*100)/Z314</f>
        <v>18.556701030927837</v>
      </c>
      <c r="T317" s="150">
        <f>(T314*100)/Z314</f>
        <v>5.1546391752577323</v>
      </c>
      <c r="U317" s="150">
        <f>(U314*100)/Z314</f>
        <v>9.2783505154639183</v>
      </c>
      <c r="V317" s="150">
        <f>(V314*100)/Z314</f>
        <v>2.0618556701030926</v>
      </c>
      <c r="W317" s="150">
        <f>(W314*100)/Z314</f>
        <v>1.0309278350515463</v>
      </c>
      <c r="X317" s="51"/>
      <c r="Y317" s="51"/>
      <c r="Z317" s="282">
        <f t="shared" ref="Z317:Z324" si="172">SUM(P317:Y317)</f>
        <v>99.999999999999986</v>
      </c>
      <c r="AA317" s="182"/>
    </row>
    <row r="318" spans="2:27" ht="15" customHeight="1" x14ac:dyDescent="0.45">
      <c r="B318" s="50" t="s">
        <v>145</v>
      </c>
      <c r="C318" s="51"/>
      <c r="D318" s="51">
        <v>1</v>
      </c>
      <c r="E318" s="51">
        <v>3</v>
      </c>
      <c r="F318" s="51">
        <v>7</v>
      </c>
      <c r="G318" s="51">
        <v>6</v>
      </c>
      <c r="H318" s="51">
        <v>5</v>
      </c>
      <c r="I318" s="51">
        <v>3</v>
      </c>
      <c r="J318" s="51"/>
      <c r="K318" s="51"/>
      <c r="L318" s="51"/>
      <c r="M318" s="53">
        <f t="shared" si="171"/>
        <v>25</v>
      </c>
      <c r="N318" s="182"/>
      <c r="O318" s="290" t="s">
        <v>144</v>
      </c>
      <c r="P318" s="59">
        <v>2</v>
      </c>
      <c r="Q318" s="59">
        <v>3</v>
      </c>
      <c r="R318" s="59">
        <v>8</v>
      </c>
      <c r="S318" s="59">
        <v>7</v>
      </c>
      <c r="T318" s="59">
        <v>2</v>
      </c>
      <c r="U318" s="59">
        <v>4</v>
      </c>
      <c r="V318" s="59">
        <v>1</v>
      </c>
      <c r="W318" s="59">
        <v>1</v>
      </c>
      <c r="X318" s="51"/>
      <c r="Y318" s="51"/>
      <c r="Z318" s="282">
        <f t="shared" si="172"/>
        <v>28</v>
      </c>
      <c r="AA318" s="182"/>
    </row>
    <row r="319" spans="2:27" ht="15" customHeight="1" x14ac:dyDescent="0.45">
      <c r="B319" s="52" t="s">
        <v>147</v>
      </c>
      <c r="C319" s="53"/>
      <c r="D319" s="53">
        <v>4</v>
      </c>
      <c r="E319" s="53">
        <v>7</v>
      </c>
      <c r="F319" s="53">
        <v>8</v>
      </c>
      <c r="G319" s="53">
        <v>4</v>
      </c>
      <c r="H319" s="53">
        <v>1</v>
      </c>
      <c r="I319" s="53">
        <v>1</v>
      </c>
      <c r="J319" s="51"/>
      <c r="K319" s="51"/>
      <c r="L319" s="51"/>
      <c r="M319" s="53">
        <f t="shared" si="171"/>
        <v>25</v>
      </c>
      <c r="N319" s="182"/>
      <c r="O319" s="290" t="s">
        <v>155</v>
      </c>
      <c r="P319" s="59">
        <v>3</v>
      </c>
      <c r="Q319" s="59">
        <v>9</v>
      </c>
      <c r="R319" s="59">
        <v>5</v>
      </c>
      <c r="S319" s="59">
        <v>6</v>
      </c>
      <c r="T319" s="59">
        <v>1</v>
      </c>
      <c r="U319" s="59">
        <v>1</v>
      </c>
      <c r="V319" s="59"/>
      <c r="W319" s="59"/>
      <c r="X319" s="51"/>
      <c r="Y319" s="51"/>
      <c r="Z319" s="282">
        <f t="shared" si="172"/>
        <v>25</v>
      </c>
      <c r="AA319" s="182"/>
    </row>
    <row r="320" spans="2:27" ht="15" customHeight="1" x14ac:dyDescent="0.45">
      <c r="B320" s="50" t="s">
        <v>149</v>
      </c>
      <c r="C320" s="51">
        <v>2</v>
      </c>
      <c r="D320" s="51"/>
      <c r="E320" s="51">
        <v>6</v>
      </c>
      <c r="F320" s="51">
        <v>7</v>
      </c>
      <c r="G320" s="51">
        <v>8</v>
      </c>
      <c r="H320" s="51">
        <v>1</v>
      </c>
      <c r="I320" s="51">
        <v>1</v>
      </c>
      <c r="J320" s="51"/>
      <c r="K320" s="51"/>
      <c r="L320" s="51"/>
      <c r="M320" s="53">
        <f t="shared" si="171"/>
        <v>25</v>
      </c>
      <c r="N320" s="182"/>
      <c r="O320" s="290" t="s">
        <v>150</v>
      </c>
      <c r="P320" s="59">
        <v>5</v>
      </c>
      <c r="Q320" s="59">
        <v>5</v>
      </c>
      <c r="R320" s="59">
        <v>8</v>
      </c>
      <c r="S320" s="59">
        <v>5</v>
      </c>
      <c r="T320" s="59">
        <v>1</v>
      </c>
      <c r="U320" s="59">
        <v>1</v>
      </c>
      <c r="V320" s="59"/>
      <c r="W320" s="59"/>
      <c r="X320" s="51"/>
      <c r="Y320" s="51"/>
      <c r="Z320" s="282">
        <f t="shared" si="172"/>
        <v>25</v>
      </c>
      <c r="AA320" s="182"/>
    </row>
    <row r="321" spans="1:27" ht="15" customHeight="1" x14ac:dyDescent="0.45">
      <c r="B321" s="50" t="s">
        <v>324</v>
      </c>
      <c r="C321" s="51"/>
      <c r="D321" s="51"/>
      <c r="E321" s="51">
        <v>1</v>
      </c>
      <c r="F321" s="51">
        <v>2</v>
      </c>
      <c r="G321" s="51">
        <v>14</v>
      </c>
      <c r="H321" s="51">
        <v>3</v>
      </c>
      <c r="I321" s="51"/>
      <c r="J321" s="51">
        <v>1</v>
      </c>
      <c r="K321" s="51"/>
      <c r="L321" s="51"/>
      <c r="M321" s="53">
        <f t="shared" si="171"/>
        <v>21</v>
      </c>
      <c r="N321" s="182"/>
      <c r="O321" s="290" t="s">
        <v>143</v>
      </c>
      <c r="P321" s="59">
        <v>18</v>
      </c>
      <c r="Q321" s="59">
        <v>8</v>
      </c>
      <c r="R321" s="59">
        <v>9</v>
      </c>
      <c r="S321" s="59">
        <v>4</v>
      </c>
      <c r="T321" s="59">
        <v>2</v>
      </c>
      <c r="U321" s="59">
        <v>1</v>
      </c>
      <c r="V321" s="59">
        <v>1</v>
      </c>
      <c r="W321" s="59">
        <v>1</v>
      </c>
      <c r="X321" s="53"/>
      <c r="Y321" s="51"/>
      <c r="Z321" s="282">
        <f t="shared" si="172"/>
        <v>44</v>
      </c>
      <c r="AA321" s="182"/>
    </row>
    <row r="322" spans="1:27" s="1" customFormat="1" ht="15" customHeight="1" x14ac:dyDescent="0.45">
      <c r="B322" s="50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3"/>
      <c r="N322" s="182"/>
      <c r="O322" s="290" t="s">
        <v>152</v>
      </c>
      <c r="P322" s="234">
        <v>6</v>
      </c>
      <c r="Q322" s="234">
        <v>11</v>
      </c>
      <c r="R322" s="234">
        <v>4</v>
      </c>
      <c r="S322" s="234">
        <v>4</v>
      </c>
      <c r="T322" s="234"/>
      <c r="U322" s="234"/>
      <c r="V322" s="234"/>
      <c r="W322" s="234"/>
      <c r="X322" s="51"/>
      <c r="Y322" s="51"/>
      <c r="Z322" s="282">
        <f>SUM(P322:Y322)</f>
        <v>25</v>
      </c>
      <c r="AA322" s="182"/>
    </row>
    <row r="323" spans="1:27" ht="15" customHeight="1" x14ac:dyDescent="0.2">
      <c r="B323" s="53" t="s">
        <v>5</v>
      </c>
      <c r="C323" s="51">
        <f t="shared" ref="C323:J323" si="173">SUM(C318:C321)</f>
        <v>2</v>
      </c>
      <c r="D323" s="51">
        <f t="shared" si="173"/>
        <v>5</v>
      </c>
      <c r="E323" s="51">
        <f t="shared" si="173"/>
        <v>17</v>
      </c>
      <c r="F323" s="51">
        <f t="shared" si="173"/>
        <v>24</v>
      </c>
      <c r="G323" s="51">
        <f t="shared" si="173"/>
        <v>32</v>
      </c>
      <c r="H323" s="51">
        <f t="shared" si="173"/>
        <v>10</v>
      </c>
      <c r="I323" s="51">
        <f t="shared" si="173"/>
        <v>5</v>
      </c>
      <c r="J323" s="51">
        <f t="shared" si="173"/>
        <v>1</v>
      </c>
      <c r="K323" s="51"/>
      <c r="L323" s="51"/>
      <c r="M323" s="53">
        <f t="shared" si="171"/>
        <v>96</v>
      </c>
      <c r="N323" s="182"/>
      <c r="O323" s="290" t="s">
        <v>5</v>
      </c>
      <c r="P323" s="51">
        <f t="shared" ref="P323:W323" si="174">SUM(P318:P322)</f>
        <v>34</v>
      </c>
      <c r="Q323" s="51">
        <f t="shared" si="174"/>
        <v>36</v>
      </c>
      <c r="R323" s="51">
        <f t="shared" si="174"/>
        <v>34</v>
      </c>
      <c r="S323" s="51">
        <f t="shared" si="174"/>
        <v>26</v>
      </c>
      <c r="T323" s="51">
        <f t="shared" si="174"/>
        <v>6</v>
      </c>
      <c r="U323" s="51">
        <f t="shared" si="174"/>
        <v>7</v>
      </c>
      <c r="V323" s="51">
        <f t="shared" si="174"/>
        <v>2</v>
      </c>
      <c r="W323" s="51">
        <f t="shared" si="174"/>
        <v>2</v>
      </c>
      <c r="X323" s="51"/>
      <c r="Y323" s="51"/>
      <c r="Z323" s="282">
        <f t="shared" si="172"/>
        <v>147</v>
      </c>
      <c r="AA323" s="182"/>
    </row>
    <row r="324" spans="1:27" ht="15" customHeight="1" x14ac:dyDescent="0.2">
      <c r="B324" s="53" t="s">
        <v>242</v>
      </c>
      <c r="C324" s="51">
        <f t="shared" ref="C324:J324" si="175">C323*C291</f>
        <v>8</v>
      </c>
      <c r="D324" s="51">
        <f t="shared" si="175"/>
        <v>17.5</v>
      </c>
      <c r="E324" s="51">
        <f t="shared" si="175"/>
        <v>51</v>
      </c>
      <c r="F324" s="51">
        <f t="shared" si="175"/>
        <v>60</v>
      </c>
      <c r="G324" s="51">
        <f t="shared" si="175"/>
        <v>64</v>
      </c>
      <c r="H324" s="51">
        <f t="shared" si="175"/>
        <v>15</v>
      </c>
      <c r="I324" s="51">
        <f t="shared" si="175"/>
        <v>5</v>
      </c>
      <c r="J324" s="51">
        <f t="shared" si="175"/>
        <v>0</v>
      </c>
      <c r="K324" s="51"/>
      <c r="L324" s="51"/>
      <c r="M324" s="53">
        <f t="shared" si="171"/>
        <v>220.5</v>
      </c>
      <c r="N324" s="182"/>
      <c r="O324" s="290" t="s">
        <v>242</v>
      </c>
      <c r="P324" s="51">
        <f t="shared" ref="P324:W324" si="176">P323*P291</f>
        <v>136</v>
      </c>
      <c r="Q324" s="51">
        <f t="shared" si="176"/>
        <v>126</v>
      </c>
      <c r="R324" s="51">
        <f t="shared" si="176"/>
        <v>102</v>
      </c>
      <c r="S324" s="51">
        <f t="shared" si="176"/>
        <v>65</v>
      </c>
      <c r="T324" s="51">
        <f t="shared" si="176"/>
        <v>12</v>
      </c>
      <c r="U324" s="51">
        <f t="shared" si="176"/>
        <v>10.5</v>
      </c>
      <c r="V324" s="51">
        <f t="shared" si="176"/>
        <v>2</v>
      </c>
      <c r="W324" s="51">
        <f t="shared" si="176"/>
        <v>0</v>
      </c>
      <c r="X324" s="51"/>
      <c r="Y324" s="51"/>
      <c r="Z324" s="282">
        <f t="shared" si="172"/>
        <v>453.5</v>
      </c>
      <c r="AA324" s="182"/>
    </row>
    <row r="325" spans="1:27" ht="15" customHeight="1" x14ac:dyDescent="0.2">
      <c r="B325" s="53" t="s">
        <v>26</v>
      </c>
      <c r="C325" s="51">
        <f>M324/M323</f>
        <v>2.296875</v>
      </c>
      <c r="D325" s="51"/>
      <c r="E325" s="51"/>
      <c r="F325" s="51"/>
      <c r="G325" s="51"/>
      <c r="H325" s="51"/>
      <c r="I325" s="51"/>
      <c r="J325" s="51"/>
      <c r="K325" s="51"/>
      <c r="L325" s="51"/>
      <c r="M325" s="53"/>
      <c r="N325" s="182"/>
      <c r="O325" s="296" t="s">
        <v>26</v>
      </c>
      <c r="P325" s="236">
        <f>Z324/Z323</f>
        <v>3.0850340136054424</v>
      </c>
      <c r="Q325" s="51"/>
      <c r="R325" s="51"/>
      <c r="S325" s="51"/>
      <c r="T325" s="51"/>
      <c r="U325" s="51"/>
      <c r="V325" s="51"/>
      <c r="W325" s="51"/>
      <c r="X325" s="51"/>
      <c r="Y325" s="51"/>
      <c r="Z325" s="282"/>
      <c r="AA325" s="182"/>
    </row>
    <row r="326" spans="1:27" ht="15" customHeight="1" x14ac:dyDescent="0.2">
      <c r="B326" s="53" t="s">
        <v>28</v>
      </c>
      <c r="C326" s="51">
        <f>(C323*100)/M323</f>
        <v>2.0833333333333335</v>
      </c>
      <c r="D326" s="51">
        <f>(D323*100)/M323</f>
        <v>5.208333333333333</v>
      </c>
      <c r="E326" s="51">
        <f>(E323*100)/M323</f>
        <v>17.708333333333332</v>
      </c>
      <c r="F326" s="51">
        <f>(F323*100)/M323</f>
        <v>25</v>
      </c>
      <c r="G326" s="51">
        <f>(G323*100)/M323</f>
        <v>33.333333333333336</v>
      </c>
      <c r="H326" s="51">
        <f>(H323*100)/M323</f>
        <v>10.416666666666666</v>
      </c>
      <c r="I326" s="51">
        <f>(I323*100)/M323</f>
        <v>5.208333333333333</v>
      </c>
      <c r="J326" s="51">
        <f>(J323*100)/M323</f>
        <v>1.0416666666666667</v>
      </c>
      <c r="K326" s="51"/>
      <c r="L326" s="51"/>
      <c r="M326" s="53">
        <f t="shared" ref="M326:M331" si="177">SUM(C326:L326)</f>
        <v>100.00000000000001</v>
      </c>
      <c r="N326" s="243"/>
      <c r="O326" s="290" t="s">
        <v>28</v>
      </c>
      <c r="P326" s="150">
        <f>(P323*100)/Z323</f>
        <v>23.129251700680271</v>
      </c>
      <c r="Q326" s="150">
        <f>(Q323*100)/Z323</f>
        <v>24.489795918367346</v>
      </c>
      <c r="R326" s="150">
        <f>(R323*100)/Z323</f>
        <v>23.129251700680271</v>
      </c>
      <c r="S326" s="150">
        <f>(S323*100)/Z323</f>
        <v>17.687074829931973</v>
      </c>
      <c r="T326" s="150">
        <f>(T323*100)/Z323</f>
        <v>4.0816326530612246</v>
      </c>
      <c r="U326" s="150">
        <f>(U323*100)/Z323</f>
        <v>4.7619047619047619</v>
      </c>
      <c r="V326" s="150">
        <f>(V323*100)/Z323</f>
        <v>1.3605442176870748</v>
      </c>
      <c r="W326" s="150">
        <f>(W323*100)/Z323</f>
        <v>1.3605442176870748</v>
      </c>
      <c r="X326" s="51"/>
      <c r="Y326" s="51"/>
      <c r="Z326" s="282">
        <f t="shared" ref="Z326:Z331" si="178">SUM(P326:Y326)</f>
        <v>100</v>
      </c>
      <c r="AA326" s="182"/>
    </row>
    <row r="327" spans="1:27" ht="15" customHeight="1" x14ac:dyDescent="0.45">
      <c r="B327" s="50" t="s">
        <v>151</v>
      </c>
      <c r="C327" s="51">
        <v>9</v>
      </c>
      <c r="D327" s="51">
        <v>4</v>
      </c>
      <c r="E327" s="51">
        <v>12</v>
      </c>
      <c r="F327" s="53">
        <v>1</v>
      </c>
      <c r="G327" s="53"/>
      <c r="H327" s="53"/>
      <c r="I327" s="53"/>
      <c r="J327" s="51"/>
      <c r="K327" s="51"/>
      <c r="L327" s="51"/>
      <c r="M327" s="53">
        <f t="shared" si="177"/>
        <v>26</v>
      </c>
      <c r="N327" s="182"/>
      <c r="O327" s="290" t="s">
        <v>154</v>
      </c>
      <c r="P327" s="59">
        <v>1</v>
      </c>
      <c r="Q327" s="59">
        <v>7</v>
      </c>
      <c r="R327" s="59">
        <v>7</v>
      </c>
      <c r="S327" s="59">
        <v>7</v>
      </c>
      <c r="T327" s="59">
        <v>2</v>
      </c>
      <c r="U327" s="59">
        <v>1</v>
      </c>
      <c r="V327" s="59">
        <v>1</v>
      </c>
      <c r="W327" s="59"/>
      <c r="X327" s="51"/>
      <c r="Y327" s="51"/>
      <c r="Z327" s="282">
        <f t="shared" si="178"/>
        <v>26</v>
      </c>
      <c r="AA327" s="182"/>
    </row>
    <row r="328" spans="1:27" ht="15" customHeight="1" x14ac:dyDescent="0.45">
      <c r="B328" s="52" t="s">
        <v>153</v>
      </c>
      <c r="C328" s="53">
        <v>3</v>
      </c>
      <c r="D328" s="53">
        <v>8</v>
      </c>
      <c r="E328" s="53">
        <v>4</v>
      </c>
      <c r="F328" s="53">
        <v>6</v>
      </c>
      <c r="G328" s="53">
        <v>1</v>
      </c>
      <c r="H328" s="53">
        <v>3</v>
      </c>
      <c r="I328" s="51">
        <v>1</v>
      </c>
      <c r="J328" s="51"/>
      <c r="K328" s="51"/>
      <c r="L328" s="51"/>
      <c r="M328" s="53">
        <f t="shared" si="177"/>
        <v>26</v>
      </c>
      <c r="N328" s="182"/>
      <c r="O328" s="290" t="s">
        <v>157</v>
      </c>
      <c r="P328" s="59">
        <v>12</v>
      </c>
      <c r="Q328" s="59">
        <v>10</v>
      </c>
      <c r="R328" s="59">
        <v>3</v>
      </c>
      <c r="S328" s="59"/>
      <c r="T328" s="59"/>
      <c r="U328" s="59"/>
      <c r="V328" s="59"/>
      <c r="W328" s="59">
        <v>1</v>
      </c>
      <c r="X328" s="51"/>
      <c r="Y328" s="51"/>
      <c r="Z328" s="282">
        <f t="shared" si="178"/>
        <v>26</v>
      </c>
      <c r="AA328" s="182"/>
    </row>
    <row r="329" spans="1:27" ht="15" customHeight="1" x14ac:dyDescent="0.45">
      <c r="B329" s="50" t="s">
        <v>154</v>
      </c>
      <c r="C329" s="51">
        <v>1</v>
      </c>
      <c r="D329" s="51">
        <v>3</v>
      </c>
      <c r="E329" s="51">
        <v>10</v>
      </c>
      <c r="F329" s="51">
        <v>8</v>
      </c>
      <c r="G329" s="51">
        <v>2</v>
      </c>
      <c r="H329" s="51">
        <v>1</v>
      </c>
      <c r="I329" s="51">
        <v>1</v>
      </c>
      <c r="J329" s="51"/>
      <c r="K329" s="51"/>
      <c r="L329" s="51"/>
      <c r="M329" s="53">
        <f t="shared" si="177"/>
        <v>26</v>
      </c>
      <c r="N329" s="182"/>
      <c r="O329" s="290" t="s">
        <v>158</v>
      </c>
      <c r="P329" s="59">
        <v>13</v>
      </c>
      <c r="Q329" s="59">
        <v>6</v>
      </c>
      <c r="R329" s="59">
        <v>4</v>
      </c>
      <c r="S329" s="59">
        <v>3</v>
      </c>
      <c r="T329" s="59"/>
      <c r="U329" s="59"/>
      <c r="V329" s="59"/>
      <c r="W329" s="59"/>
      <c r="X329" s="51"/>
      <c r="Y329" s="51"/>
      <c r="Z329" s="282">
        <f t="shared" si="178"/>
        <v>26</v>
      </c>
      <c r="AA329" s="182"/>
    </row>
    <row r="330" spans="1:27" ht="15" customHeight="1" x14ac:dyDescent="0.2">
      <c r="B330" s="53" t="s">
        <v>5</v>
      </c>
      <c r="C330" s="53">
        <f t="shared" ref="C330:I330" si="179">SUM(C327:C329)</f>
        <v>13</v>
      </c>
      <c r="D330" s="53">
        <f t="shared" si="179"/>
        <v>15</v>
      </c>
      <c r="E330" s="53">
        <f t="shared" si="179"/>
        <v>26</v>
      </c>
      <c r="F330" s="53">
        <f t="shared" si="179"/>
        <v>15</v>
      </c>
      <c r="G330" s="53">
        <f t="shared" si="179"/>
        <v>3</v>
      </c>
      <c r="H330" s="53">
        <f t="shared" si="179"/>
        <v>4</v>
      </c>
      <c r="I330" s="53">
        <f t="shared" si="179"/>
        <v>2</v>
      </c>
      <c r="J330" s="53"/>
      <c r="K330" s="53"/>
      <c r="L330" s="53"/>
      <c r="M330" s="53">
        <f t="shared" si="177"/>
        <v>78</v>
      </c>
      <c r="N330" s="182"/>
      <c r="O330" s="290" t="s">
        <v>5</v>
      </c>
      <c r="P330" s="53">
        <f t="shared" ref="P330:W330" si="180">SUM(P327:P329)</f>
        <v>26</v>
      </c>
      <c r="Q330" s="53">
        <f t="shared" si="180"/>
        <v>23</v>
      </c>
      <c r="R330" s="53">
        <f t="shared" si="180"/>
        <v>14</v>
      </c>
      <c r="S330" s="53">
        <f t="shared" si="180"/>
        <v>10</v>
      </c>
      <c r="T330" s="53">
        <f t="shared" si="180"/>
        <v>2</v>
      </c>
      <c r="U330" s="53">
        <f t="shared" si="180"/>
        <v>1</v>
      </c>
      <c r="V330" s="53">
        <f t="shared" si="180"/>
        <v>1</v>
      </c>
      <c r="W330" s="53">
        <f t="shared" si="180"/>
        <v>1</v>
      </c>
      <c r="X330" s="53"/>
      <c r="Y330" s="53"/>
      <c r="Z330" s="282">
        <f t="shared" si="178"/>
        <v>78</v>
      </c>
      <c r="AA330" s="182"/>
    </row>
    <row r="331" spans="1:27" ht="15" customHeight="1" x14ac:dyDescent="0.2">
      <c r="B331" s="53" t="s">
        <v>242</v>
      </c>
      <c r="C331" s="53">
        <f t="shared" ref="C331:J331" si="181">C330*C291</f>
        <v>52</v>
      </c>
      <c r="D331" s="53">
        <f t="shared" si="181"/>
        <v>52.5</v>
      </c>
      <c r="E331" s="53">
        <f t="shared" si="181"/>
        <v>78</v>
      </c>
      <c r="F331" s="53">
        <f t="shared" si="181"/>
        <v>37.5</v>
      </c>
      <c r="G331" s="53">
        <f t="shared" si="181"/>
        <v>6</v>
      </c>
      <c r="H331" s="53">
        <f t="shared" si="181"/>
        <v>6</v>
      </c>
      <c r="I331" s="53">
        <f t="shared" si="181"/>
        <v>2</v>
      </c>
      <c r="J331" s="53">
        <f t="shared" si="181"/>
        <v>0</v>
      </c>
      <c r="K331" s="53"/>
      <c r="L331" s="53"/>
      <c r="M331" s="53">
        <f t="shared" si="177"/>
        <v>234</v>
      </c>
      <c r="N331" s="182"/>
      <c r="O331" s="290" t="s">
        <v>242</v>
      </c>
      <c r="P331" s="53">
        <f t="shared" ref="P331:W331" si="182">P330*P291</f>
        <v>104</v>
      </c>
      <c r="Q331" s="53">
        <f t="shared" si="182"/>
        <v>80.5</v>
      </c>
      <c r="R331" s="53">
        <f t="shared" si="182"/>
        <v>42</v>
      </c>
      <c r="S331" s="53">
        <f t="shared" si="182"/>
        <v>25</v>
      </c>
      <c r="T331" s="53">
        <f t="shared" si="182"/>
        <v>4</v>
      </c>
      <c r="U331" s="53">
        <f t="shared" si="182"/>
        <v>1.5</v>
      </c>
      <c r="V331" s="53">
        <f t="shared" si="182"/>
        <v>1</v>
      </c>
      <c r="W331" s="53">
        <f t="shared" si="182"/>
        <v>0</v>
      </c>
      <c r="X331" s="53"/>
      <c r="Y331" s="53"/>
      <c r="Z331" s="282">
        <f t="shared" si="178"/>
        <v>258</v>
      </c>
      <c r="AA331" s="182"/>
    </row>
    <row r="332" spans="1:27" ht="15" customHeight="1" x14ac:dyDescent="0.2">
      <c r="B332" s="53" t="s">
        <v>26</v>
      </c>
      <c r="C332" s="81">
        <f>M331/M330</f>
        <v>3</v>
      </c>
      <c r="D332" s="81"/>
      <c r="E332" s="81"/>
      <c r="F332" s="80"/>
      <c r="G332" s="53"/>
      <c r="H332" s="53"/>
      <c r="I332" s="53"/>
      <c r="J332" s="80"/>
      <c r="K332" s="53"/>
      <c r="L332" s="53"/>
      <c r="M332" s="53"/>
      <c r="N332" s="182"/>
      <c r="O332" s="296" t="s">
        <v>26</v>
      </c>
      <c r="P332" s="238">
        <f>Z331/Z330</f>
        <v>3.3076923076923075</v>
      </c>
      <c r="Q332" s="81"/>
      <c r="R332" s="81"/>
      <c r="S332" s="80"/>
      <c r="T332" s="53"/>
      <c r="U332" s="53"/>
      <c r="V332" s="53"/>
      <c r="W332" s="80"/>
      <c r="X332" s="53"/>
      <c r="Y332" s="53"/>
      <c r="Z332" s="282"/>
      <c r="AA332" s="182"/>
    </row>
    <row r="333" spans="1:27" ht="15" customHeight="1" thickBot="1" x14ac:dyDescent="0.25">
      <c r="B333" s="53" t="s">
        <v>28</v>
      </c>
      <c r="C333" s="82">
        <f>(C330*100)/M330</f>
        <v>16.666666666666668</v>
      </c>
      <c r="D333" s="82">
        <f>(D330*100)/M330</f>
        <v>19.23076923076923</v>
      </c>
      <c r="E333" s="82">
        <f>(E330*100)/M330</f>
        <v>33.333333333333336</v>
      </c>
      <c r="F333" s="82">
        <f>(F330*100)/M330</f>
        <v>19.23076923076923</v>
      </c>
      <c r="G333" s="82">
        <f>(G330*100)/M330</f>
        <v>3.8461538461538463</v>
      </c>
      <c r="H333" s="82">
        <f>(H330*100)/M330</f>
        <v>5.1282051282051286</v>
      </c>
      <c r="I333" s="82">
        <f>(I330*100)/M330</f>
        <v>2.5641025641025643</v>
      </c>
      <c r="J333" s="82">
        <f>(J330*100)/M330</f>
        <v>0</v>
      </c>
      <c r="K333" s="53"/>
      <c r="L333" s="53"/>
      <c r="M333" s="53">
        <f>SUM(C333:L333)</f>
        <v>99.999999999999986</v>
      </c>
      <c r="N333" s="243"/>
      <c r="O333" s="299" t="s">
        <v>28</v>
      </c>
      <c r="P333" s="300">
        <f>(P330*100)/Z330</f>
        <v>33.333333333333336</v>
      </c>
      <c r="Q333" s="301">
        <f>(Q330*100)/Z330</f>
        <v>29.487179487179485</v>
      </c>
      <c r="R333" s="301">
        <f>(R330*100)/Z330</f>
        <v>17.948717948717949</v>
      </c>
      <c r="S333" s="301">
        <f>(S330*100)/Z330</f>
        <v>12.820512820512821</v>
      </c>
      <c r="T333" s="301">
        <f>(T330*100)/Z330</f>
        <v>2.5641025641025643</v>
      </c>
      <c r="U333" s="301">
        <f>(U330*100)/Z330</f>
        <v>1.2820512820512822</v>
      </c>
      <c r="V333" s="301">
        <f>(V330*100)/Z330</f>
        <v>1.2820512820512822</v>
      </c>
      <c r="W333" s="301">
        <f>(W330*100)/Z330</f>
        <v>1.2820512820512822</v>
      </c>
      <c r="X333" s="277"/>
      <c r="Y333" s="277"/>
      <c r="Z333" s="302">
        <f>SUM(P333:Y333)</f>
        <v>100.00000000000001</v>
      </c>
      <c r="AA333" s="182"/>
    </row>
    <row r="334" spans="1:27" ht="15" customHeight="1" x14ac:dyDescent="0.2">
      <c r="A334" s="753" t="s">
        <v>354</v>
      </c>
      <c r="B334" s="754"/>
      <c r="C334" s="2">
        <f>C330+C323+C314+C306+C300+C294</f>
        <v>88</v>
      </c>
      <c r="D334" s="2">
        <f t="shared" ref="D334:J334" si="183">D330+D323+D314+D306+D300+D294</f>
        <v>68</v>
      </c>
      <c r="E334" s="2">
        <f t="shared" si="183"/>
        <v>124</v>
      </c>
      <c r="F334" s="2">
        <f t="shared" si="183"/>
        <v>89</v>
      </c>
      <c r="G334" s="2">
        <f t="shared" si="183"/>
        <v>97</v>
      </c>
      <c r="H334" s="2">
        <f t="shared" si="183"/>
        <v>50</v>
      </c>
      <c r="I334" s="2">
        <f t="shared" si="183"/>
        <v>25</v>
      </c>
      <c r="J334" s="2">
        <f t="shared" si="183"/>
        <v>7</v>
      </c>
      <c r="K334" s="53"/>
      <c r="L334" s="53"/>
      <c r="M334" s="53">
        <f>SUM(C334:L334)</f>
        <v>548</v>
      </c>
      <c r="N334" s="760" t="s">
        <v>354</v>
      </c>
      <c r="O334" s="754"/>
      <c r="P334" s="303">
        <f>P330+P323+P314+P306+P300+P294</f>
        <v>116</v>
      </c>
      <c r="Q334" s="303">
        <f t="shared" ref="Q334:U334" si="184">Q330+Q323+Q314+Q306+Q300+Q294</f>
        <v>104</v>
      </c>
      <c r="R334" s="303">
        <f t="shared" si="184"/>
        <v>124</v>
      </c>
      <c r="S334" s="303">
        <f t="shared" si="184"/>
        <v>107</v>
      </c>
      <c r="T334" s="303">
        <f t="shared" si="184"/>
        <v>45</v>
      </c>
      <c r="U334" s="303">
        <f t="shared" si="184"/>
        <v>37</v>
      </c>
      <c r="V334" s="303">
        <f>V330+V323+V314+V306+V300+V294</f>
        <v>26</v>
      </c>
      <c r="W334" s="303">
        <v>17</v>
      </c>
      <c r="X334" s="279"/>
      <c r="Y334" s="279"/>
      <c r="Z334" s="280">
        <f>SUM(P334:Y334)</f>
        <v>576</v>
      </c>
      <c r="AA334" s="182"/>
    </row>
    <row r="335" spans="1:27" s="1" customFormat="1" ht="15" customHeight="1" x14ac:dyDescent="0.2">
      <c r="A335" s="281" t="s">
        <v>242</v>
      </c>
      <c r="B335" s="261"/>
      <c r="C335" s="2">
        <f>C291*88</f>
        <v>352</v>
      </c>
      <c r="D335" s="2">
        <f t="shared" ref="D335:J335" si="185">D291*88</f>
        <v>308</v>
      </c>
      <c r="E335" s="2">
        <f t="shared" si="185"/>
        <v>264</v>
      </c>
      <c r="F335" s="2">
        <f t="shared" si="185"/>
        <v>220</v>
      </c>
      <c r="G335" s="2">
        <f t="shared" si="185"/>
        <v>176</v>
      </c>
      <c r="H335" s="2">
        <f t="shared" si="185"/>
        <v>132</v>
      </c>
      <c r="I335" s="2">
        <f t="shared" si="185"/>
        <v>88</v>
      </c>
      <c r="J335" s="2">
        <f t="shared" si="185"/>
        <v>0</v>
      </c>
      <c r="K335" s="53"/>
      <c r="L335" s="53"/>
      <c r="M335" s="53">
        <f>SUM(C335:L335)</f>
        <v>1540</v>
      </c>
      <c r="N335" s="584" t="s">
        <v>242</v>
      </c>
      <c r="O335" s="261"/>
      <c r="P335" s="251">
        <f>P334*P291</f>
        <v>464</v>
      </c>
      <c r="Q335" s="251">
        <f t="shared" ref="Q335:U335" si="186">Q334*Q291</f>
        <v>364</v>
      </c>
      <c r="R335" s="251">
        <f t="shared" si="186"/>
        <v>372</v>
      </c>
      <c r="S335" s="251">
        <f t="shared" si="186"/>
        <v>267.5</v>
      </c>
      <c r="T335" s="251">
        <f t="shared" si="186"/>
        <v>90</v>
      </c>
      <c r="U335" s="251">
        <f t="shared" si="186"/>
        <v>55.5</v>
      </c>
      <c r="V335" s="251">
        <f>V334*V291</f>
        <v>26</v>
      </c>
      <c r="W335" s="251">
        <f>W334*W291</f>
        <v>0</v>
      </c>
      <c r="X335" s="53"/>
      <c r="Y335" s="53"/>
      <c r="Z335" s="282">
        <f>SUM(P335:Y335)</f>
        <v>1639</v>
      </c>
      <c r="AA335" s="182"/>
    </row>
    <row r="336" spans="1:27" s="1" customFormat="1" ht="15" customHeight="1" x14ac:dyDescent="0.2">
      <c r="A336" s="755" t="s">
        <v>353</v>
      </c>
      <c r="B336" s="756"/>
      <c r="C336" s="2">
        <f>(C334*100)/M334</f>
        <v>16.058394160583941</v>
      </c>
      <c r="D336" s="2">
        <f>(D334*100)/M334</f>
        <v>12.408759124087592</v>
      </c>
      <c r="E336" s="2">
        <f>(E334*100)/M334</f>
        <v>22.627737226277372</v>
      </c>
      <c r="F336" s="2">
        <f>(F334*100)/M334</f>
        <v>16.240875912408757</v>
      </c>
      <c r="G336" s="2">
        <f>(G334*100)/M334</f>
        <v>17.700729927007298</v>
      </c>
      <c r="H336" s="2">
        <f>(H334*100)/M334</f>
        <v>9.1240875912408761</v>
      </c>
      <c r="I336" s="2">
        <f>(I334*100)/M334</f>
        <v>4.562043795620438</v>
      </c>
      <c r="J336" s="2">
        <f>(J334*100)/M334</f>
        <v>1.2773722627737227</v>
      </c>
      <c r="K336" s="53"/>
      <c r="L336" s="53"/>
      <c r="M336" s="53">
        <f>SUM(C336:L336)</f>
        <v>100</v>
      </c>
      <c r="N336" s="761" t="s">
        <v>353</v>
      </c>
      <c r="O336" s="756"/>
      <c r="P336" s="252">
        <f>(P334*100)/Z334</f>
        <v>20.138888888888889</v>
      </c>
      <c r="Q336" s="252">
        <f>(Q334*100)/Z334</f>
        <v>18.055555555555557</v>
      </c>
      <c r="R336" s="252">
        <f>(R334*100)/Z334</f>
        <v>21.527777777777779</v>
      </c>
      <c r="S336" s="252">
        <f>(S334*100)/Z334</f>
        <v>18.576388888888889</v>
      </c>
      <c r="T336" s="252">
        <f>(T334*100)/Z334</f>
        <v>7.8125</v>
      </c>
      <c r="U336" s="252">
        <f>(U334*100)/Z334</f>
        <v>6.4236111111111107</v>
      </c>
      <c r="V336" s="252">
        <f>(V334*100)/Z334</f>
        <v>4.5138888888888893</v>
      </c>
      <c r="W336" s="252">
        <f>(W334*100)/Z334</f>
        <v>2.9513888888888888</v>
      </c>
      <c r="X336" s="53"/>
      <c r="Y336" s="53"/>
      <c r="Z336" s="283">
        <f>SUM(P336:Y336)</f>
        <v>100</v>
      </c>
      <c r="AA336" s="182"/>
    </row>
    <row r="337" spans="1:27" s="1" customFormat="1" ht="15" customHeight="1" thickBot="1" x14ac:dyDescent="0.25">
      <c r="A337" s="757" t="s">
        <v>27</v>
      </c>
      <c r="B337" s="758"/>
      <c r="C337" s="2"/>
      <c r="D337" s="2">
        <f>M335/M334</f>
        <v>2.8102189781021898</v>
      </c>
      <c r="E337" s="2"/>
      <c r="F337" s="82"/>
      <c r="G337" s="82"/>
      <c r="H337" s="82"/>
      <c r="I337" s="82"/>
      <c r="J337" s="82"/>
      <c r="K337" s="53"/>
      <c r="L337" s="53"/>
      <c r="M337" s="53"/>
      <c r="N337" s="759" t="s">
        <v>27</v>
      </c>
      <c r="O337" s="758"/>
      <c r="P337" s="284">
        <f>Z335/Z334</f>
        <v>2.8454861111111112</v>
      </c>
      <c r="Q337" s="285"/>
      <c r="R337" s="285"/>
      <c r="S337" s="298"/>
      <c r="T337" s="298"/>
      <c r="U337" s="298"/>
      <c r="V337" s="298"/>
      <c r="W337" s="298"/>
      <c r="X337" s="287"/>
      <c r="Y337" s="287"/>
      <c r="Z337" s="288"/>
      <c r="AA337" s="182"/>
    </row>
    <row r="338" spans="1:27" s="1" customFormat="1" ht="19.5" customHeight="1" x14ac:dyDescent="0.2">
      <c r="A338" s="215" t="s">
        <v>355</v>
      </c>
      <c r="B338" s="215"/>
      <c r="C338" s="5">
        <f>C336+D336+E336</f>
        <v>51.0948905109489</v>
      </c>
      <c r="D338" s="5"/>
      <c r="E338" s="5"/>
      <c r="F338" s="97"/>
      <c r="G338" s="97"/>
      <c r="H338" s="6" t="s">
        <v>327</v>
      </c>
      <c r="I338" s="5"/>
      <c r="J338" s="5"/>
      <c r="K338" s="5"/>
      <c r="L338" s="78"/>
      <c r="M338" s="78"/>
      <c r="N338" s="182"/>
      <c r="O338" s="215" t="s">
        <v>355</v>
      </c>
      <c r="P338" s="215"/>
      <c r="Q338" s="216">
        <f>P336+Q336+R336</f>
        <v>59.722222222222221</v>
      </c>
      <c r="R338" s="215"/>
      <c r="S338" s="241"/>
      <c r="T338" s="241"/>
      <c r="U338" s="241"/>
      <c r="V338" s="241"/>
      <c r="W338" s="241"/>
      <c r="X338" s="78"/>
      <c r="Y338" s="78"/>
      <c r="Z338" s="78"/>
      <c r="AA338" s="182"/>
    </row>
    <row r="339" spans="1:27" s="1" customFormat="1" ht="17.25" customHeight="1" x14ac:dyDescent="0.2">
      <c r="B339" s="6"/>
      <c r="C339" s="5"/>
      <c r="D339" s="5"/>
      <c r="E339" s="5"/>
      <c r="F339" s="97"/>
      <c r="G339" s="97"/>
      <c r="H339" s="97"/>
      <c r="I339" s="6"/>
      <c r="J339" s="5"/>
      <c r="K339" s="5"/>
      <c r="L339" s="5"/>
      <c r="M339" s="78"/>
      <c r="N339" s="182"/>
      <c r="O339" s="215" t="s">
        <v>333</v>
      </c>
      <c r="P339" s="215"/>
      <c r="Q339" s="215"/>
      <c r="R339" s="215"/>
      <c r="S339" s="241"/>
      <c r="T339" s="241"/>
      <c r="U339" s="241"/>
      <c r="V339" s="241"/>
      <c r="W339" s="241"/>
      <c r="X339" s="78"/>
      <c r="Y339" s="78"/>
      <c r="Z339" s="78"/>
      <c r="AA339" s="182"/>
    </row>
    <row r="340" spans="1:27" ht="24.75" customHeight="1" x14ac:dyDescent="0.2">
      <c r="B340" s="732" t="s">
        <v>246</v>
      </c>
      <c r="C340" s="732"/>
      <c r="D340" s="732"/>
      <c r="E340" s="732"/>
      <c r="F340" s="732"/>
      <c r="G340" s="732"/>
      <c r="H340" s="732"/>
      <c r="I340" s="732"/>
      <c r="J340" s="732"/>
      <c r="K340" s="732"/>
      <c r="L340" s="732"/>
      <c r="M340" s="732"/>
      <c r="N340" s="182"/>
      <c r="O340" s="706" t="s">
        <v>246</v>
      </c>
      <c r="P340" s="706"/>
      <c r="Q340" s="706"/>
      <c r="R340" s="706"/>
      <c r="S340" s="706"/>
      <c r="T340" s="706"/>
      <c r="U340" s="706"/>
      <c r="V340" s="706"/>
      <c r="W340" s="706"/>
      <c r="X340" s="706"/>
      <c r="Y340" s="706"/>
      <c r="Z340" s="706"/>
      <c r="AA340" s="182"/>
    </row>
    <row r="341" spans="1:27" ht="24.75" customHeight="1" thickBot="1" x14ac:dyDescent="0.25">
      <c r="B341" s="733" t="s">
        <v>315</v>
      </c>
      <c r="C341" s="733"/>
      <c r="D341" s="733"/>
      <c r="E341" s="733"/>
      <c r="F341" s="733"/>
      <c r="G341" s="733"/>
      <c r="H341" s="733"/>
      <c r="I341" s="733"/>
      <c r="J341" s="733"/>
      <c r="K341" s="733"/>
      <c r="L341" s="733"/>
      <c r="M341" s="733"/>
      <c r="N341" s="182"/>
      <c r="O341" s="712" t="s">
        <v>310</v>
      </c>
      <c r="P341" s="712"/>
      <c r="Q341" s="712"/>
      <c r="R341" s="712"/>
      <c r="S341" s="712"/>
      <c r="T341" s="712"/>
      <c r="U341" s="712"/>
      <c r="V341" s="712"/>
      <c r="W341" s="712"/>
      <c r="X341" s="712"/>
      <c r="Y341" s="712"/>
      <c r="Z341" s="712"/>
      <c r="AA341" s="182"/>
    </row>
    <row r="342" spans="1:27" ht="14.1" customHeight="1" x14ac:dyDescent="0.2">
      <c r="B342" s="707" t="s">
        <v>1</v>
      </c>
      <c r="C342" s="709" t="s">
        <v>2</v>
      </c>
      <c r="D342" s="710"/>
      <c r="E342" s="710"/>
      <c r="F342" s="710"/>
      <c r="G342" s="710"/>
      <c r="H342" s="710"/>
      <c r="I342" s="710"/>
      <c r="J342" s="710"/>
      <c r="K342" s="710"/>
      <c r="L342" s="710"/>
      <c r="M342" s="711"/>
      <c r="N342" s="182"/>
      <c r="O342" s="707" t="s">
        <v>1</v>
      </c>
      <c r="P342" s="709" t="s">
        <v>2</v>
      </c>
      <c r="Q342" s="710"/>
      <c r="R342" s="710"/>
      <c r="S342" s="710"/>
      <c r="T342" s="710"/>
      <c r="U342" s="710"/>
      <c r="V342" s="710"/>
      <c r="W342" s="710"/>
      <c r="X342" s="710"/>
      <c r="Y342" s="710"/>
      <c r="Z342" s="711"/>
      <c r="AA342" s="182"/>
    </row>
    <row r="343" spans="1:27" ht="14.1" customHeight="1" thickBot="1" x14ac:dyDescent="0.25">
      <c r="B343" s="708"/>
      <c r="C343" s="12">
        <v>4</v>
      </c>
      <c r="D343" s="12">
        <v>3.5</v>
      </c>
      <c r="E343" s="12">
        <v>3</v>
      </c>
      <c r="F343" s="12">
        <v>2.5</v>
      </c>
      <c r="G343" s="12">
        <v>2</v>
      </c>
      <c r="H343" s="12">
        <v>1.5</v>
      </c>
      <c r="I343" s="12">
        <v>1</v>
      </c>
      <c r="J343" s="12">
        <v>0</v>
      </c>
      <c r="K343" s="12" t="s">
        <v>3</v>
      </c>
      <c r="L343" s="12" t="s">
        <v>4</v>
      </c>
      <c r="M343" s="140" t="s">
        <v>5</v>
      </c>
      <c r="N343" s="182"/>
      <c r="O343" s="708"/>
      <c r="P343" s="12">
        <v>4</v>
      </c>
      <c r="Q343" s="12">
        <v>3.5</v>
      </c>
      <c r="R343" s="12">
        <v>3</v>
      </c>
      <c r="S343" s="12">
        <v>2.5</v>
      </c>
      <c r="T343" s="12">
        <v>2</v>
      </c>
      <c r="U343" s="12">
        <v>1.5</v>
      </c>
      <c r="V343" s="12">
        <v>1</v>
      </c>
      <c r="W343" s="12">
        <v>0</v>
      </c>
      <c r="X343" s="12" t="s">
        <v>3</v>
      </c>
      <c r="Y343" s="12" t="s">
        <v>4</v>
      </c>
      <c r="Z343" s="140" t="s">
        <v>5</v>
      </c>
      <c r="AA343" s="182"/>
    </row>
    <row r="344" spans="1:27" ht="14.1" customHeight="1" x14ac:dyDescent="0.2">
      <c r="B344" s="50" t="s">
        <v>161</v>
      </c>
      <c r="C344" s="51"/>
      <c r="D344" s="51">
        <v>12</v>
      </c>
      <c r="E344" s="51">
        <v>29</v>
      </c>
      <c r="F344" s="51">
        <v>20</v>
      </c>
      <c r="G344" s="51">
        <v>6</v>
      </c>
      <c r="H344" s="51">
        <v>3</v>
      </c>
      <c r="I344" s="51"/>
      <c r="J344" s="51"/>
      <c r="K344" s="51"/>
      <c r="L344" s="51"/>
      <c r="M344" s="51">
        <f>SUM(C344:L344)</f>
        <v>70</v>
      </c>
      <c r="N344" s="242"/>
      <c r="O344" s="289" t="s">
        <v>162</v>
      </c>
      <c r="P344" s="279">
        <v>6</v>
      </c>
      <c r="Q344" s="279">
        <v>16</v>
      </c>
      <c r="R344" s="279">
        <v>23</v>
      </c>
      <c r="S344" s="279">
        <v>18</v>
      </c>
      <c r="T344" s="279">
        <v>8</v>
      </c>
      <c r="U344" s="279">
        <v>2</v>
      </c>
      <c r="V344" s="279"/>
      <c r="W344" s="279">
        <v>1</v>
      </c>
      <c r="X344" s="279"/>
      <c r="Y344" s="279"/>
      <c r="Z344" s="280">
        <f t="shared" ref="Z344:Z349" si="187">SUM(P344:Y344)</f>
        <v>74</v>
      </c>
      <c r="AA344" s="182"/>
    </row>
    <row r="345" spans="1:27" ht="14.1" customHeight="1" x14ac:dyDescent="0.2">
      <c r="B345" s="50" t="s">
        <v>163</v>
      </c>
      <c r="C345" s="53">
        <v>44</v>
      </c>
      <c r="D345" s="53">
        <v>15</v>
      </c>
      <c r="E345" s="53">
        <v>8</v>
      </c>
      <c r="F345" s="53">
        <v>1</v>
      </c>
      <c r="G345" s="53"/>
      <c r="H345" s="53">
        <v>1</v>
      </c>
      <c r="I345" s="53"/>
      <c r="J345" s="53"/>
      <c r="K345" s="53"/>
      <c r="L345" s="51"/>
      <c r="M345" s="53">
        <f>SUM(C345:L345)</f>
        <v>69</v>
      </c>
      <c r="N345" s="242"/>
      <c r="O345" s="290" t="s">
        <v>164</v>
      </c>
      <c r="P345" s="53">
        <v>23</v>
      </c>
      <c r="Q345" s="53">
        <v>21</v>
      </c>
      <c r="R345" s="53">
        <v>18</v>
      </c>
      <c r="S345" s="53">
        <v>5</v>
      </c>
      <c r="T345" s="53">
        <v>0</v>
      </c>
      <c r="U345" s="53">
        <v>0</v>
      </c>
      <c r="V345" s="53">
        <v>0</v>
      </c>
      <c r="W345" s="53">
        <v>3</v>
      </c>
      <c r="X345" s="53"/>
      <c r="Y345" s="51"/>
      <c r="Z345" s="282">
        <f t="shared" si="187"/>
        <v>70</v>
      </c>
      <c r="AA345" s="182"/>
    </row>
    <row r="346" spans="1:27" s="1" customFormat="1" ht="14.1" customHeight="1" x14ac:dyDescent="0.2">
      <c r="B346" s="50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3"/>
      <c r="N346" s="242"/>
      <c r="O346" s="290" t="s">
        <v>346</v>
      </c>
      <c r="P346" s="51">
        <v>3</v>
      </c>
      <c r="Q346" s="51">
        <v>0</v>
      </c>
      <c r="R346" s="51">
        <v>2</v>
      </c>
      <c r="S346" s="51">
        <v>0</v>
      </c>
      <c r="T346" s="51">
        <v>1</v>
      </c>
      <c r="U346" s="51">
        <v>3</v>
      </c>
      <c r="V346" s="51">
        <v>3</v>
      </c>
      <c r="W346" s="51"/>
      <c r="X346" s="51"/>
      <c r="Y346" s="51"/>
      <c r="Z346" s="282">
        <f t="shared" si="187"/>
        <v>12</v>
      </c>
      <c r="AA346" s="182"/>
    </row>
    <row r="347" spans="1:27" s="1" customFormat="1" ht="14.1" customHeight="1" x14ac:dyDescent="0.2">
      <c r="B347" s="50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3"/>
      <c r="N347" s="242"/>
      <c r="O347" s="290" t="s">
        <v>347</v>
      </c>
      <c r="P347" s="51">
        <v>4</v>
      </c>
      <c r="Q347" s="51">
        <v>3</v>
      </c>
      <c r="R347" s="51">
        <v>8</v>
      </c>
      <c r="S347" s="51">
        <v>7</v>
      </c>
      <c r="T347" s="51">
        <v>8</v>
      </c>
      <c r="U347" s="51">
        <v>6</v>
      </c>
      <c r="V347" s="51"/>
      <c r="W347" s="51">
        <v>1</v>
      </c>
      <c r="X347" s="51"/>
      <c r="Y347" s="51"/>
      <c r="Z347" s="282">
        <f t="shared" si="187"/>
        <v>37</v>
      </c>
      <c r="AA347" s="182"/>
    </row>
    <row r="348" spans="1:27" ht="14.1" customHeight="1" x14ac:dyDescent="0.2">
      <c r="B348" s="53" t="s">
        <v>5</v>
      </c>
      <c r="C348" s="51">
        <f t="shared" ref="C348:H348" si="188">SUM(C344:C345)</f>
        <v>44</v>
      </c>
      <c r="D348" s="51">
        <f t="shared" si="188"/>
        <v>27</v>
      </c>
      <c r="E348" s="51">
        <f t="shared" si="188"/>
        <v>37</v>
      </c>
      <c r="F348" s="51">
        <f t="shared" si="188"/>
        <v>21</v>
      </c>
      <c r="G348" s="51">
        <f t="shared" si="188"/>
        <v>6</v>
      </c>
      <c r="H348" s="51">
        <f t="shared" si="188"/>
        <v>4</v>
      </c>
      <c r="I348" s="51"/>
      <c r="J348" s="51"/>
      <c r="K348" s="51"/>
      <c r="L348" s="51"/>
      <c r="M348" s="53">
        <f>SUM(C348:L348)</f>
        <v>139</v>
      </c>
      <c r="N348" s="242"/>
      <c r="O348" s="290" t="s">
        <v>5</v>
      </c>
      <c r="P348" s="51">
        <f t="shared" ref="P348:W348" si="189">SUM(P344:P347)</f>
        <v>36</v>
      </c>
      <c r="Q348" s="51">
        <f t="shared" si="189"/>
        <v>40</v>
      </c>
      <c r="R348" s="51">
        <f t="shared" si="189"/>
        <v>51</v>
      </c>
      <c r="S348" s="51">
        <f t="shared" si="189"/>
        <v>30</v>
      </c>
      <c r="T348" s="51">
        <f t="shared" si="189"/>
        <v>17</v>
      </c>
      <c r="U348" s="51">
        <f t="shared" si="189"/>
        <v>11</v>
      </c>
      <c r="V348" s="51">
        <f t="shared" si="189"/>
        <v>3</v>
      </c>
      <c r="W348" s="51">
        <f t="shared" si="189"/>
        <v>5</v>
      </c>
      <c r="X348" s="51"/>
      <c r="Y348" s="51"/>
      <c r="Z348" s="282">
        <f t="shared" si="187"/>
        <v>193</v>
      </c>
      <c r="AA348" s="182"/>
    </row>
    <row r="349" spans="1:27" ht="14.1" customHeight="1" x14ac:dyDescent="0.2">
      <c r="B349" s="53" t="s">
        <v>242</v>
      </c>
      <c r="C349" s="51">
        <f>C348*C343</f>
        <v>176</v>
      </c>
      <c r="D349" s="51">
        <f t="shared" ref="D349:J349" si="190">D348*D343</f>
        <v>94.5</v>
      </c>
      <c r="E349" s="51">
        <f t="shared" si="190"/>
        <v>111</v>
      </c>
      <c r="F349" s="51">
        <f t="shared" si="190"/>
        <v>52.5</v>
      </c>
      <c r="G349" s="51">
        <f t="shared" si="190"/>
        <v>12</v>
      </c>
      <c r="H349" s="51">
        <f t="shared" si="190"/>
        <v>6</v>
      </c>
      <c r="I349" s="51">
        <f t="shared" si="190"/>
        <v>0</v>
      </c>
      <c r="J349" s="51">
        <f t="shared" si="190"/>
        <v>0</v>
      </c>
      <c r="K349" s="51"/>
      <c r="L349" s="51"/>
      <c r="M349" s="53">
        <f>SUM(C349:L349)</f>
        <v>452</v>
      </c>
      <c r="N349" s="242"/>
      <c r="O349" s="290" t="s">
        <v>242</v>
      </c>
      <c r="P349" s="51">
        <f>P348*P343</f>
        <v>144</v>
      </c>
      <c r="Q349" s="51">
        <f t="shared" ref="Q349:W349" si="191">Q348*Q343</f>
        <v>140</v>
      </c>
      <c r="R349" s="51">
        <f t="shared" si="191"/>
        <v>153</v>
      </c>
      <c r="S349" s="51">
        <f t="shared" si="191"/>
        <v>75</v>
      </c>
      <c r="T349" s="51">
        <f t="shared" si="191"/>
        <v>34</v>
      </c>
      <c r="U349" s="51">
        <f t="shared" si="191"/>
        <v>16.5</v>
      </c>
      <c r="V349" s="51">
        <f t="shared" si="191"/>
        <v>3</v>
      </c>
      <c r="W349" s="51">
        <f t="shared" si="191"/>
        <v>0</v>
      </c>
      <c r="X349" s="51"/>
      <c r="Y349" s="51"/>
      <c r="Z349" s="282">
        <f t="shared" si="187"/>
        <v>565.5</v>
      </c>
      <c r="AA349" s="182"/>
    </row>
    <row r="350" spans="1:27" ht="14.1" customHeight="1" x14ac:dyDescent="0.2">
      <c r="B350" s="53" t="s">
        <v>26</v>
      </c>
      <c r="C350" s="51">
        <f>M349/M348</f>
        <v>3.2517985611510793</v>
      </c>
      <c r="D350" s="51"/>
      <c r="E350" s="51"/>
      <c r="F350" s="51"/>
      <c r="G350" s="51"/>
      <c r="H350" s="51"/>
      <c r="I350" s="51"/>
      <c r="J350" s="51"/>
      <c r="K350" s="51"/>
      <c r="L350" s="51"/>
      <c r="M350" s="53"/>
      <c r="N350" s="242"/>
      <c r="O350" s="290" t="s">
        <v>26</v>
      </c>
      <c r="P350" s="150">
        <f>Z349/Z348</f>
        <v>2.9300518134715028</v>
      </c>
      <c r="Q350" s="51"/>
      <c r="R350" s="51"/>
      <c r="S350" s="51"/>
      <c r="T350" s="51"/>
      <c r="U350" s="51"/>
      <c r="V350" s="51"/>
      <c r="W350" s="51"/>
      <c r="X350" s="51"/>
      <c r="Y350" s="51"/>
      <c r="Z350" s="282"/>
      <c r="AA350" s="182"/>
    </row>
    <row r="351" spans="1:27" ht="14.1" customHeight="1" x14ac:dyDescent="0.2">
      <c r="B351" s="53" t="s">
        <v>28</v>
      </c>
      <c r="C351" s="51">
        <f>(C348*100)/M348</f>
        <v>31.654676258992804</v>
      </c>
      <c r="D351" s="51">
        <f>(D348*100)/M348</f>
        <v>19.424460431654676</v>
      </c>
      <c r="E351" s="51">
        <f>(E348*100)/M348</f>
        <v>26.618705035971225</v>
      </c>
      <c r="F351" s="51">
        <f>(F348*100)/M348</f>
        <v>15.107913669064748</v>
      </c>
      <c r="G351" s="51">
        <f>(G348*100)/M348</f>
        <v>4.3165467625899279</v>
      </c>
      <c r="H351" s="51">
        <f>(H348*100)/M348</f>
        <v>2.8776978417266186</v>
      </c>
      <c r="I351" s="51">
        <f>(I348*100)/M348</f>
        <v>0</v>
      </c>
      <c r="J351" s="51">
        <f>(J348*100)/M348</f>
        <v>0</v>
      </c>
      <c r="K351" s="51"/>
      <c r="L351" s="51"/>
      <c r="M351" s="53">
        <f>SUM(C351:L351)</f>
        <v>99.999999999999986</v>
      </c>
      <c r="N351" s="585"/>
      <c r="O351" s="290" t="s">
        <v>28</v>
      </c>
      <c r="P351" s="239">
        <f>(P348*100)/Z348</f>
        <v>18.652849740932641</v>
      </c>
      <c r="Q351" s="239">
        <f>(Q348*100)/Z348</f>
        <v>20.725388601036268</v>
      </c>
      <c r="R351" s="239">
        <f>(R348*100)/Z348</f>
        <v>26.424870466321245</v>
      </c>
      <c r="S351" s="239">
        <f>(S348*100)/Z348</f>
        <v>15.544041450777202</v>
      </c>
      <c r="T351" s="239">
        <f>(T348*100)/Z348</f>
        <v>8.8082901554404138</v>
      </c>
      <c r="U351" s="239">
        <f>(U348*100)/Z348</f>
        <v>5.6994818652849739</v>
      </c>
      <c r="V351" s="150">
        <f>(V348*100)/Z348</f>
        <v>1.5544041450777202</v>
      </c>
      <c r="W351" s="150">
        <f>(W348*100)/Z348</f>
        <v>2.5906735751295336</v>
      </c>
      <c r="X351" s="51"/>
      <c r="Y351" s="51"/>
      <c r="Z351" s="282">
        <f>SUM(P351:Y351)</f>
        <v>100</v>
      </c>
      <c r="AA351" s="182"/>
    </row>
    <row r="352" spans="1:27" ht="14.1" customHeight="1" x14ac:dyDescent="0.2">
      <c r="B352" s="50" t="s">
        <v>165</v>
      </c>
      <c r="C352" s="51">
        <v>13</v>
      </c>
      <c r="D352" s="51">
        <v>1</v>
      </c>
      <c r="E352" s="51">
        <v>5</v>
      </c>
      <c r="F352" s="51">
        <v>11</v>
      </c>
      <c r="G352" s="51">
        <v>25</v>
      </c>
      <c r="H352" s="51">
        <v>1</v>
      </c>
      <c r="I352" s="51"/>
      <c r="J352" s="51"/>
      <c r="K352" s="51"/>
      <c r="L352" s="51"/>
      <c r="M352" s="53">
        <f>SUM(C352:L352)</f>
        <v>56</v>
      </c>
      <c r="N352" s="242"/>
      <c r="O352" s="290" t="s">
        <v>166</v>
      </c>
      <c r="P352" s="53">
        <v>20</v>
      </c>
      <c r="Q352" s="53">
        <v>8</v>
      </c>
      <c r="R352" s="53">
        <v>5</v>
      </c>
      <c r="S352" s="53">
        <v>11</v>
      </c>
      <c r="T352" s="53">
        <v>4</v>
      </c>
      <c r="U352" s="53">
        <v>4</v>
      </c>
      <c r="V352" s="53">
        <v>4</v>
      </c>
      <c r="W352" s="53"/>
      <c r="X352" s="51"/>
      <c r="Y352" s="51"/>
      <c r="Z352" s="282">
        <f>SUM(P352:Y352)</f>
        <v>56</v>
      </c>
      <c r="AA352" s="182"/>
    </row>
    <row r="353" spans="2:27" ht="14.1" customHeight="1" x14ac:dyDescent="0.2">
      <c r="B353" s="52" t="s">
        <v>167</v>
      </c>
      <c r="C353" s="53">
        <v>14</v>
      </c>
      <c r="D353" s="53">
        <v>1</v>
      </c>
      <c r="E353" s="53">
        <v>6</v>
      </c>
      <c r="F353" s="53">
        <v>11</v>
      </c>
      <c r="G353" s="53">
        <v>23</v>
      </c>
      <c r="H353" s="53">
        <v>1</v>
      </c>
      <c r="I353" s="53"/>
      <c r="J353" s="53"/>
      <c r="K353" s="53"/>
      <c r="L353" s="51"/>
      <c r="M353" s="53">
        <f>SUM(C353:L353)</f>
        <v>56</v>
      </c>
      <c r="N353" s="242"/>
      <c r="O353" s="290" t="s">
        <v>168</v>
      </c>
      <c r="P353" s="53">
        <v>20</v>
      </c>
      <c r="Q353" s="53">
        <v>8</v>
      </c>
      <c r="R353" s="53">
        <v>5</v>
      </c>
      <c r="S353" s="53">
        <v>11</v>
      </c>
      <c r="T353" s="53">
        <v>4</v>
      </c>
      <c r="U353" s="53">
        <v>4</v>
      </c>
      <c r="V353" s="53">
        <v>4</v>
      </c>
      <c r="W353" s="53"/>
      <c r="X353" s="53"/>
      <c r="Y353" s="51"/>
      <c r="Z353" s="282">
        <f>SUM(P353:Y353)</f>
        <v>56</v>
      </c>
      <c r="AA353" s="182"/>
    </row>
    <row r="354" spans="2:27" ht="14.1" customHeight="1" x14ac:dyDescent="0.2">
      <c r="B354" s="53" t="s">
        <v>5</v>
      </c>
      <c r="C354" s="51">
        <f t="shared" ref="C354:H354" si="192">SUM(C352:C353)</f>
        <v>27</v>
      </c>
      <c r="D354" s="51">
        <f t="shared" si="192"/>
        <v>2</v>
      </c>
      <c r="E354" s="51">
        <f t="shared" si="192"/>
        <v>11</v>
      </c>
      <c r="F354" s="51">
        <f t="shared" si="192"/>
        <v>22</v>
      </c>
      <c r="G354" s="51">
        <f t="shared" si="192"/>
        <v>48</v>
      </c>
      <c r="H354" s="51">
        <f t="shared" si="192"/>
        <v>2</v>
      </c>
      <c r="I354" s="51"/>
      <c r="J354" s="51"/>
      <c r="K354" s="51"/>
      <c r="L354" s="51"/>
      <c r="M354" s="53">
        <f>SUM(C354:L354)</f>
        <v>112</v>
      </c>
      <c r="N354" s="242"/>
      <c r="O354" s="290" t="s">
        <v>5</v>
      </c>
      <c r="P354" s="51">
        <f t="shared" ref="P354:W354" si="193">SUM(P352:P353)</f>
        <v>40</v>
      </c>
      <c r="Q354" s="51">
        <f t="shared" si="193"/>
        <v>16</v>
      </c>
      <c r="R354" s="51">
        <f t="shared" si="193"/>
        <v>10</v>
      </c>
      <c r="S354" s="51">
        <f t="shared" si="193"/>
        <v>22</v>
      </c>
      <c r="T354" s="51">
        <f t="shared" si="193"/>
        <v>8</v>
      </c>
      <c r="U354" s="51">
        <f t="shared" si="193"/>
        <v>8</v>
      </c>
      <c r="V354" s="51">
        <f t="shared" si="193"/>
        <v>8</v>
      </c>
      <c r="W354" s="51">
        <f t="shared" si="193"/>
        <v>0</v>
      </c>
      <c r="X354" s="51"/>
      <c r="Y354" s="51"/>
      <c r="Z354" s="282">
        <f>SUM(P354:Y354)</f>
        <v>112</v>
      </c>
      <c r="AA354" s="182"/>
    </row>
    <row r="355" spans="2:27" ht="14.1" customHeight="1" x14ac:dyDescent="0.2">
      <c r="B355" s="53" t="s">
        <v>242</v>
      </c>
      <c r="C355" s="51">
        <f t="shared" ref="C355:J355" si="194">C354*C343</f>
        <v>108</v>
      </c>
      <c r="D355" s="51">
        <f t="shared" si="194"/>
        <v>7</v>
      </c>
      <c r="E355" s="51">
        <f t="shared" si="194"/>
        <v>33</v>
      </c>
      <c r="F355" s="51">
        <f t="shared" si="194"/>
        <v>55</v>
      </c>
      <c r="G355" s="51">
        <f t="shared" si="194"/>
        <v>96</v>
      </c>
      <c r="H355" s="51">
        <f t="shared" si="194"/>
        <v>3</v>
      </c>
      <c r="I355" s="51">
        <f t="shared" si="194"/>
        <v>0</v>
      </c>
      <c r="J355" s="51">
        <f t="shared" si="194"/>
        <v>0</v>
      </c>
      <c r="K355" s="51"/>
      <c r="L355" s="51"/>
      <c r="M355" s="53">
        <f>SUM(C355:L355)</f>
        <v>302</v>
      </c>
      <c r="N355" s="242"/>
      <c r="O355" s="290" t="s">
        <v>242</v>
      </c>
      <c r="P355" s="51">
        <f t="shared" ref="P355:W355" si="195">P354*P343</f>
        <v>160</v>
      </c>
      <c r="Q355" s="51">
        <f t="shared" si="195"/>
        <v>56</v>
      </c>
      <c r="R355" s="51">
        <f t="shared" si="195"/>
        <v>30</v>
      </c>
      <c r="S355" s="51">
        <f t="shared" si="195"/>
        <v>55</v>
      </c>
      <c r="T355" s="51">
        <f t="shared" si="195"/>
        <v>16</v>
      </c>
      <c r="U355" s="51">
        <f t="shared" si="195"/>
        <v>12</v>
      </c>
      <c r="V355" s="51">
        <f t="shared" si="195"/>
        <v>8</v>
      </c>
      <c r="W355" s="51">
        <f t="shared" si="195"/>
        <v>0</v>
      </c>
      <c r="X355" s="51"/>
      <c r="Y355" s="51"/>
      <c r="Z355" s="282">
        <f>SUM(P355:Y355)</f>
        <v>337</v>
      </c>
      <c r="AA355" s="182"/>
    </row>
    <row r="356" spans="2:27" ht="14.1" customHeight="1" x14ac:dyDescent="0.2">
      <c r="B356" s="53" t="s">
        <v>26</v>
      </c>
      <c r="C356" s="51">
        <f>M355/M354</f>
        <v>2.6964285714285716</v>
      </c>
      <c r="D356" s="51"/>
      <c r="E356" s="51"/>
      <c r="F356" s="51"/>
      <c r="G356" s="51"/>
      <c r="H356" s="51"/>
      <c r="I356" s="51"/>
      <c r="J356" s="51"/>
      <c r="K356" s="51"/>
      <c r="L356" s="51"/>
      <c r="M356" s="53"/>
      <c r="N356" s="242"/>
      <c r="O356" s="290" t="s">
        <v>26</v>
      </c>
      <c r="P356" s="150">
        <f>Z355/Z354</f>
        <v>3.0089285714285716</v>
      </c>
      <c r="Q356" s="51"/>
      <c r="R356" s="51"/>
      <c r="S356" s="51"/>
      <c r="T356" s="51"/>
      <c r="U356" s="51"/>
      <c r="V356" s="51"/>
      <c r="W356" s="51"/>
      <c r="X356" s="51"/>
      <c r="Y356" s="51"/>
      <c r="Z356" s="282"/>
      <c r="AA356" s="182"/>
    </row>
    <row r="357" spans="2:27" ht="14.1" customHeight="1" x14ac:dyDescent="0.2">
      <c r="B357" s="53" t="s">
        <v>28</v>
      </c>
      <c r="C357" s="51">
        <f>(C354*100)/M354</f>
        <v>24.107142857142858</v>
      </c>
      <c r="D357" s="51">
        <f>(D354*100)/M354</f>
        <v>1.7857142857142858</v>
      </c>
      <c r="E357" s="51">
        <f>(E354*100)/M354</f>
        <v>9.8214285714285712</v>
      </c>
      <c r="F357" s="51">
        <f>(F354*100)/M354</f>
        <v>19.642857142857142</v>
      </c>
      <c r="G357" s="51">
        <f>(G354*100)/M354</f>
        <v>42.857142857142854</v>
      </c>
      <c r="H357" s="51">
        <f>(H354*100)/M354</f>
        <v>1.7857142857142858</v>
      </c>
      <c r="I357" s="51">
        <f>(I354*100)/M354</f>
        <v>0</v>
      </c>
      <c r="J357" s="51">
        <f>(J354*100)/M354</f>
        <v>0</v>
      </c>
      <c r="K357" s="51"/>
      <c r="L357" s="51"/>
      <c r="M357" s="53">
        <f t="shared" ref="M357:M364" si="196">SUM(C357:L357)</f>
        <v>100.00000000000001</v>
      </c>
      <c r="N357" s="585"/>
      <c r="O357" s="290" t="s">
        <v>28</v>
      </c>
      <c r="P357" s="239">
        <f>(P354*100)/Z354</f>
        <v>35.714285714285715</v>
      </c>
      <c r="Q357" s="239">
        <f>(Q354*100)/Z354</f>
        <v>14.285714285714286</v>
      </c>
      <c r="R357" s="239">
        <f>(R354*100)/Z354</f>
        <v>8.9285714285714288</v>
      </c>
      <c r="S357" s="239">
        <f>(S354*100)/Z354</f>
        <v>19.642857142857142</v>
      </c>
      <c r="T357" s="239">
        <f>(T354*100)/Z354</f>
        <v>7.1428571428571432</v>
      </c>
      <c r="U357" s="239">
        <f>(U354*100)/Z354</f>
        <v>7.1428571428571432</v>
      </c>
      <c r="V357" s="239">
        <f>(V354*100)/Z354</f>
        <v>7.1428571428571432</v>
      </c>
      <c r="W357" s="150">
        <f>(W354*100)/Z354</f>
        <v>0</v>
      </c>
      <c r="X357" s="51"/>
      <c r="Y357" s="51"/>
      <c r="Z357" s="282">
        <f t="shared" ref="Z357:Z364" si="197">SUM(P357:Y357)</f>
        <v>99.999999999999986</v>
      </c>
      <c r="AA357" s="182"/>
    </row>
    <row r="358" spans="2:27" ht="14.1" customHeight="1" x14ac:dyDescent="0.2">
      <c r="B358" s="50" t="s">
        <v>169</v>
      </c>
      <c r="C358" s="51">
        <v>6</v>
      </c>
      <c r="D358" s="51">
        <v>10</v>
      </c>
      <c r="E358" s="51">
        <v>11</v>
      </c>
      <c r="F358" s="51">
        <v>20</v>
      </c>
      <c r="G358" s="51">
        <v>10</v>
      </c>
      <c r="H358" s="51">
        <v>7</v>
      </c>
      <c r="I358" s="51">
        <v>10</v>
      </c>
      <c r="J358" s="51">
        <v>2</v>
      </c>
      <c r="K358" s="51"/>
      <c r="L358" s="51"/>
      <c r="M358" s="53">
        <f t="shared" si="196"/>
        <v>76</v>
      </c>
      <c r="N358" s="242"/>
      <c r="O358" s="290" t="s">
        <v>170</v>
      </c>
      <c r="P358" s="53">
        <v>7</v>
      </c>
      <c r="Q358" s="53">
        <v>15</v>
      </c>
      <c r="R358" s="53">
        <v>23</v>
      </c>
      <c r="S358" s="53">
        <v>8</v>
      </c>
      <c r="T358" s="53">
        <v>3</v>
      </c>
      <c r="U358" s="53">
        <v>6</v>
      </c>
      <c r="V358" s="53">
        <v>11</v>
      </c>
      <c r="W358" s="53"/>
      <c r="X358" s="51"/>
      <c r="Y358" s="51"/>
      <c r="Z358" s="282">
        <f t="shared" si="197"/>
        <v>73</v>
      </c>
      <c r="AA358" s="182"/>
    </row>
    <row r="359" spans="2:27" ht="14.1" customHeight="1" x14ac:dyDescent="0.2">
      <c r="B359" s="50" t="s">
        <v>173</v>
      </c>
      <c r="C359" s="51">
        <v>1</v>
      </c>
      <c r="D359" s="51">
        <v>1</v>
      </c>
      <c r="E359" s="51">
        <v>8</v>
      </c>
      <c r="F359" s="51">
        <v>3</v>
      </c>
      <c r="G359" s="51">
        <v>2</v>
      </c>
      <c r="H359" s="51">
        <v>3</v>
      </c>
      <c r="I359" s="51">
        <v>3</v>
      </c>
      <c r="J359" s="51"/>
      <c r="K359" s="51"/>
      <c r="L359" s="51"/>
      <c r="M359" s="53">
        <f t="shared" si="196"/>
        <v>21</v>
      </c>
      <c r="N359" s="242"/>
      <c r="O359" s="290" t="s">
        <v>174</v>
      </c>
      <c r="P359" s="53">
        <v>1</v>
      </c>
      <c r="Q359" s="53">
        <v>0</v>
      </c>
      <c r="R359" s="53">
        <v>4</v>
      </c>
      <c r="S359" s="53">
        <v>4</v>
      </c>
      <c r="T359" s="53">
        <v>4</v>
      </c>
      <c r="U359" s="53">
        <v>3</v>
      </c>
      <c r="V359" s="53">
        <v>2</v>
      </c>
      <c r="W359" s="53">
        <v>3</v>
      </c>
      <c r="X359" s="51"/>
      <c r="Y359" s="51"/>
      <c r="Z359" s="282">
        <f t="shared" si="197"/>
        <v>21</v>
      </c>
      <c r="AA359" s="182"/>
    </row>
    <row r="360" spans="2:27" s="1" customFormat="1" ht="14.1" customHeight="1" x14ac:dyDescent="0.2">
      <c r="B360" s="50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3"/>
      <c r="N360" s="242"/>
      <c r="O360" s="290" t="s">
        <v>172</v>
      </c>
      <c r="P360" s="53">
        <v>11</v>
      </c>
      <c r="Q360" s="53"/>
      <c r="R360" s="53"/>
      <c r="S360" s="53"/>
      <c r="T360" s="53"/>
      <c r="U360" s="53"/>
      <c r="V360" s="53">
        <v>3</v>
      </c>
      <c r="W360" s="53"/>
      <c r="X360" s="51"/>
      <c r="Y360" s="51"/>
      <c r="Z360" s="282">
        <f>SUM(P360:Y360)</f>
        <v>14</v>
      </c>
      <c r="AA360" s="182"/>
    </row>
    <row r="361" spans="2:27" ht="14.1" customHeight="1" x14ac:dyDescent="0.2">
      <c r="B361" s="50" t="s">
        <v>325</v>
      </c>
      <c r="C361" s="51"/>
      <c r="D361" s="51">
        <v>3</v>
      </c>
      <c r="E361" s="51">
        <v>2</v>
      </c>
      <c r="F361" s="51">
        <v>2</v>
      </c>
      <c r="G361" s="51">
        <v>1</v>
      </c>
      <c r="H361" s="51">
        <v>1</v>
      </c>
      <c r="I361" s="51">
        <v>3</v>
      </c>
      <c r="J361" s="51"/>
      <c r="K361" s="51"/>
      <c r="L361" s="51"/>
      <c r="M361" s="53">
        <f t="shared" si="196"/>
        <v>12</v>
      </c>
      <c r="N361" s="242"/>
      <c r="O361" s="290" t="s">
        <v>348</v>
      </c>
      <c r="P361" s="51">
        <v>4</v>
      </c>
      <c r="Q361" s="51">
        <v>0</v>
      </c>
      <c r="R361" s="51">
        <v>1</v>
      </c>
      <c r="S361" s="51">
        <v>1</v>
      </c>
      <c r="T361" s="51">
        <v>2</v>
      </c>
      <c r="U361" s="51">
        <v>1</v>
      </c>
      <c r="V361" s="51">
        <v>2</v>
      </c>
      <c r="W361" s="53"/>
      <c r="X361" s="51"/>
      <c r="Y361" s="51"/>
      <c r="Z361" s="282">
        <f t="shared" si="197"/>
        <v>11</v>
      </c>
      <c r="AA361" s="182"/>
    </row>
    <row r="362" spans="2:27" s="1" customFormat="1" ht="14.1" customHeight="1" x14ac:dyDescent="0.2">
      <c r="B362" s="50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3"/>
      <c r="N362" s="242"/>
      <c r="O362" s="290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282">
        <f>SUM(P362:Y362)</f>
        <v>0</v>
      </c>
      <c r="AA362" s="182"/>
    </row>
    <row r="363" spans="2:27" ht="14.1" customHeight="1" x14ac:dyDescent="0.2">
      <c r="B363" s="53" t="s">
        <v>5</v>
      </c>
      <c r="C363" s="51">
        <f t="shared" ref="C363:J363" si="198">SUM(C358:C361)</f>
        <v>7</v>
      </c>
      <c r="D363" s="51">
        <f t="shared" si="198"/>
        <v>14</v>
      </c>
      <c r="E363" s="51">
        <f t="shared" si="198"/>
        <v>21</v>
      </c>
      <c r="F363" s="51">
        <f t="shared" si="198"/>
        <v>25</v>
      </c>
      <c r="G363" s="51">
        <f t="shared" si="198"/>
        <v>13</v>
      </c>
      <c r="H363" s="51">
        <f t="shared" si="198"/>
        <v>11</v>
      </c>
      <c r="I363" s="51">
        <f t="shared" si="198"/>
        <v>16</v>
      </c>
      <c r="J363" s="51">
        <f t="shared" si="198"/>
        <v>2</v>
      </c>
      <c r="K363" s="51"/>
      <c r="L363" s="51"/>
      <c r="M363" s="53">
        <f t="shared" si="196"/>
        <v>109</v>
      </c>
      <c r="N363" s="242"/>
      <c r="O363" s="290" t="s">
        <v>5</v>
      </c>
      <c r="P363" s="51">
        <f>SUM(P358:P359)</f>
        <v>8</v>
      </c>
      <c r="Q363" s="51">
        <f>SUM(Q358:Q361)</f>
        <v>15</v>
      </c>
      <c r="R363" s="51">
        <f>SUM(R358:R361)</f>
        <v>28</v>
      </c>
      <c r="S363" s="51">
        <f>SUM(S358:S361)</f>
        <v>13</v>
      </c>
      <c r="T363" s="51">
        <f>SUM(T358:T361)</f>
        <v>9</v>
      </c>
      <c r="U363" s="51">
        <f>SUM(U358:U361)</f>
        <v>10</v>
      </c>
      <c r="V363" s="51">
        <f>SUM(V358:V359)</f>
        <v>13</v>
      </c>
      <c r="W363" s="275">
        <f>SUM(W358:W359)</f>
        <v>3</v>
      </c>
      <c r="X363" s="51"/>
      <c r="Y363" s="51"/>
      <c r="Z363" s="282">
        <f t="shared" si="197"/>
        <v>99</v>
      </c>
      <c r="AA363" s="182"/>
    </row>
    <row r="364" spans="2:27" ht="14.1" customHeight="1" x14ac:dyDescent="0.2">
      <c r="B364" s="53" t="s">
        <v>242</v>
      </c>
      <c r="C364" s="51">
        <f t="shared" ref="C364:J364" si="199">C363*C343</f>
        <v>28</v>
      </c>
      <c r="D364" s="51">
        <f t="shared" si="199"/>
        <v>49</v>
      </c>
      <c r="E364" s="51">
        <f t="shared" si="199"/>
        <v>63</v>
      </c>
      <c r="F364" s="51">
        <f t="shared" si="199"/>
        <v>62.5</v>
      </c>
      <c r="G364" s="51">
        <f t="shared" si="199"/>
        <v>26</v>
      </c>
      <c r="H364" s="51">
        <f t="shared" si="199"/>
        <v>16.5</v>
      </c>
      <c r="I364" s="51">
        <f t="shared" si="199"/>
        <v>16</v>
      </c>
      <c r="J364" s="51">
        <f t="shared" si="199"/>
        <v>0</v>
      </c>
      <c r="K364" s="51"/>
      <c r="L364" s="51"/>
      <c r="M364" s="53">
        <f t="shared" si="196"/>
        <v>261</v>
      </c>
      <c r="N364" s="242"/>
      <c r="O364" s="290" t="s">
        <v>242</v>
      </c>
      <c r="P364" s="51">
        <f t="shared" ref="P364:W364" si="200">P363*P343</f>
        <v>32</v>
      </c>
      <c r="Q364" s="51">
        <f t="shared" si="200"/>
        <v>52.5</v>
      </c>
      <c r="R364" s="51">
        <f t="shared" si="200"/>
        <v>84</v>
      </c>
      <c r="S364" s="51">
        <f t="shared" si="200"/>
        <v>32.5</v>
      </c>
      <c r="T364" s="51">
        <f t="shared" si="200"/>
        <v>18</v>
      </c>
      <c r="U364" s="51">
        <f t="shared" si="200"/>
        <v>15</v>
      </c>
      <c r="V364" s="51">
        <f t="shared" si="200"/>
        <v>13</v>
      </c>
      <c r="W364" s="51">
        <f t="shared" si="200"/>
        <v>0</v>
      </c>
      <c r="X364" s="51"/>
      <c r="Y364" s="51"/>
      <c r="Z364" s="282">
        <f t="shared" si="197"/>
        <v>247</v>
      </c>
      <c r="AA364" s="182"/>
    </row>
    <row r="365" spans="2:27" ht="14.1" customHeight="1" x14ac:dyDescent="0.2">
      <c r="B365" s="53" t="s">
        <v>26</v>
      </c>
      <c r="C365" s="51">
        <f>M364/M363</f>
        <v>2.3944954128440368</v>
      </c>
      <c r="D365" s="51"/>
      <c r="E365" s="51"/>
      <c r="F365" s="51"/>
      <c r="G365" s="51"/>
      <c r="H365" s="51"/>
      <c r="I365" s="51"/>
      <c r="J365" s="51"/>
      <c r="K365" s="51"/>
      <c r="L365" s="51"/>
      <c r="M365" s="53"/>
      <c r="N365" s="242"/>
      <c r="O365" s="290" t="s">
        <v>26</v>
      </c>
      <c r="P365" s="150">
        <f>Z364/Z363</f>
        <v>2.4949494949494948</v>
      </c>
      <c r="Q365" s="51"/>
      <c r="R365" s="51"/>
      <c r="S365" s="51"/>
      <c r="T365" s="51"/>
      <c r="U365" s="51"/>
      <c r="V365" s="51"/>
      <c r="W365" s="51"/>
      <c r="X365" s="51"/>
      <c r="Y365" s="51"/>
      <c r="Z365" s="282"/>
      <c r="AA365" s="182"/>
    </row>
    <row r="366" spans="2:27" ht="14.1" customHeight="1" x14ac:dyDescent="0.2">
      <c r="B366" s="53" t="s">
        <v>28</v>
      </c>
      <c r="C366" s="51">
        <f>(C363*100)/M363</f>
        <v>6.4220183486238529</v>
      </c>
      <c r="D366" s="51">
        <f>(D363*100)/M363</f>
        <v>12.844036697247706</v>
      </c>
      <c r="E366" s="51">
        <f>(E363*100)/M363</f>
        <v>19.26605504587156</v>
      </c>
      <c r="F366" s="51">
        <f>(F363*100)/M363</f>
        <v>22.935779816513762</v>
      </c>
      <c r="G366" s="51">
        <f>(G363*100)/M363</f>
        <v>11.926605504587156</v>
      </c>
      <c r="H366" s="51">
        <f>(H363*100)/M363</f>
        <v>10.091743119266056</v>
      </c>
      <c r="I366" s="51">
        <f>(I363*100)/M363</f>
        <v>14.678899082568808</v>
      </c>
      <c r="J366" s="51">
        <f>(J363*100)/M363</f>
        <v>1.834862385321101</v>
      </c>
      <c r="K366" s="51"/>
      <c r="L366" s="51"/>
      <c r="M366" s="53">
        <f t="shared" ref="M366:M372" si="201">SUM(C366:L366)</f>
        <v>100</v>
      </c>
      <c r="N366" s="586"/>
      <c r="O366" s="290" t="s">
        <v>28</v>
      </c>
      <c r="P366" s="150">
        <f>(P363*100)/Z363</f>
        <v>8.0808080808080813</v>
      </c>
      <c r="Q366" s="150">
        <f>(Q363*100)/Z363</f>
        <v>15.151515151515152</v>
      </c>
      <c r="R366" s="150">
        <f>(R363*100)/Z363</f>
        <v>28.282828282828284</v>
      </c>
      <c r="S366" s="150">
        <f>(S363*100)/Z363</f>
        <v>13.131313131313131</v>
      </c>
      <c r="T366" s="150">
        <f>(T363*100)/Z363</f>
        <v>9.0909090909090917</v>
      </c>
      <c r="U366" s="150">
        <f>(U363*100)/Z363</f>
        <v>10.1010101010101</v>
      </c>
      <c r="V366" s="150">
        <f>(V363*100)/Z363</f>
        <v>13.131313131313131</v>
      </c>
      <c r="W366" s="150">
        <f>(W363*100)/Z363</f>
        <v>3.0303030303030303</v>
      </c>
      <c r="X366" s="51"/>
      <c r="Y366" s="51"/>
      <c r="Z366" s="282">
        <f t="shared" ref="Z366:Z372" si="202">SUM(P366:Y366)</f>
        <v>100.00000000000001</v>
      </c>
      <c r="AA366" s="182"/>
    </row>
    <row r="367" spans="2:27" ht="14.1" customHeight="1" x14ac:dyDescent="0.2">
      <c r="B367" s="52" t="s">
        <v>175</v>
      </c>
      <c r="C367" s="53">
        <v>11</v>
      </c>
      <c r="D367" s="53">
        <v>17</v>
      </c>
      <c r="E367" s="53">
        <v>9</v>
      </c>
      <c r="F367" s="53">
        <v>4</v>
      </c>
      <c r="G367" s="53">
        <v>1</v>
      </c>
      <c r="H367" s="53">
        <v>1</v>
      </c>
      <c r="I367" s="53">
        <v>1</v>
      </c>
      <c r="J367" s="53">
        <v>15</v>
      </c>
      <c r="K367" s="53"/>
      <c r="L367" s="51"/>
      <c r="M367" s="53">
        <f t="shared" si="201"/>
        <v>59</v>
      </c>
      <c r="N367" s="242"/>
      <c r="O367" s="290" t="s">
        <v>176</v>
      </c>
      <c r="P367" s="53">
        <v>4</v>
      </c>
      <c r="Q367" s="53">
        <v>9</v>
      </c>
      <c r="R367" s="53">
        <v>13</v>
      </c>
      <c r="S367" s="53">
        <v>14</v>
      </c>
      <c r="T367" s="53">
        <v>8</v>
      </c>
      <c r="U367" s="53">
        <v>4</v>
      </c>
      <c r="V367" s="53">
        <v>0</v>
      </c>
      <c r="W367" s="53">
        <v>3</v>
      </c>
      <c r="X367" s="53"/>
      <c r="Y367" s="51"/>
      <c r="Z367" s="282">
        <f t="shared" si="202"/>
        <v>55</v>
      </c>
      <c r="AA367" s="182"/>
    </row>
    <row r="368" spans="2:27" ht="14.1" customHeight="1" x14ac:dyDescent="0.2">
      <c r="B368" s="52" t="s">
        <v>177</v>
      </c>
      <c r="C368" s="53">
        <v>9</v>
      </c>
      <c r="D368" s="53">
        <v>11</v>
      </c>
      <c r="E368" s="53">
        <v>26</v>
      </c>
      <c r="F368" s="53">
        <v>3</v>
      </c>
      <c r="G368" s="53"/>
      <c r="H368" s="53">
        <v>6</v>
      </c>
      <c r="I368" s="53">
        <v>1</v>
      </c>
      <c r="J368" s="53">
        <v>2</v>
      </c>
      <c r="K368" s="53"/>
      <c r="L368" s="51"/>
      <c r="M368" s="53">
        <f t="shared" si="201"/>
        <v>58</v>
      </c>
      <c r="N368" s="242"/>
      <c r="O368" s="290" t="s">
        <v>226</v>
      </c>
      <c r="P368" s="53">
        <v>8</v>
      </c>
      <c r="Q368" s="53">
        <v>1</v>
      </c>
      <c r="R368" s="53">
        <v>0</v>
      </c>
      <c r="S368" s="53">
        <v>0</v>
      </c>
      <c r="T368" s="53">
        <v>1</v>
      </c>
      <c r="U368" s="53">
        <v>1</v>
      </c>
      <c r="V368" s="53">
        <v>0</v>
      </c>
      <c r="W368" s="53">
        <v>2</v>
      </c>
      <c r="X368" s="53"/>
      <c r="Y368" s="51"/>
      <c r="Z368" s="282">
        <f t="shared" si="202"/>
        <v>13</v>
      </c>
      <c r="AA368" s="182"/>
    </row>
    <row r="369" spans="2:27" s="1" customFormat="1" ht="14.1" customHeight="1" x14ac:dyDescent="0.2">
      <c r="B369" s="52"/>
      <c r="C369" s="53"/>
      <c r="D369" s="53"/>
      <c r="E369" s="53"/>
      <c r="F369" s="53"/>
      <c r="G369" s="53"/>
      <c r="H369" s="53"/>
      <c r="I369" s="53"/>
      <c r="J369" s="53"/>
      <c r="K369" s="53"/>
      <c r="L369" s="51"/>
      <c r="M369" s="53"/>
      <c r="N369" s="242"/>
      <c r="O369" s="290" t="s">
        <v>349</v>
      </c>
      <c r="P369" s="53"/>
      <c r="Q369" s="53">
        <v>2</v>
      </c>
      <c r="R369" s="53">
        <v>5</v>
      </c>
      <c r="S369" s="53">
        <v>1</v>
      </c>
      <c r="T369" s="53">
        <v>3</v>
      </c>
      <c r="U369" s="53">
        <v>2</v>
      </c>
      <c r="V369" s="53"/>
      <c r="W369" s="53"/>
      <c r="X369" s="53"/>
      <c r="Y369" s="51"/>
      <c r="Z369" s="282">
        <f>SUM(P369:Y369)</f>
        <v>13</v>
      </c>
      <c r="AA369" s="182"/>
    </row>
    <row r="370" spans="2:27" ht="14.1" customHeight="1" x14ac:dyDescent="0.2">
      <c r="B370" s="52" t="s">
        <v>218</v>
      </c>
      <c r="C370" s="53">
        <v>2</v>
      </c>
      <c r="D370" s="53">
        <v>1</v>
      </c>
      <c r="E370" s="53">
        <v>5</v>
      </c>
      <c r="F370" s="53">
        <v>3</v>
      </c>
      <c r="G370" s="53"/>
      <c r="H370" s="53">
        <v>1</v>
      </c>
      <c r="I370" s="53">
        <v>1</v>
      </c>
      <c r="J370" s="53">
        <v>2</v>
      </c>
      <c r="K370" s="53"/>
      <c r="L370" s="51"/>
      <c r="M370" s="53">
        <f t="shared" si="201"/>
        <v>15</v>
      </c>
      <c r="N370" s="242"/>
      <c r="O370" s="290" t="s">
        <v>178</v>
      </c>
      <c r="P370" s="53">
        <v>29</v>
      </c>
      <c r="Q370" s="53">
        <v>12</v>
      </c>
      <c r="R370" s="53">
        <v>3</v>
      </c>
      <c r="S370" s="53">
        <v>4</v>
      </c>
      <c r="T370" s="53"/>
      <c r="U370" s="53"/>
      <c r="V370" s="53"/>
      <c r="W370" s="53">
        <v>7</v>
      </c>
      <c r="X370" s="53"/>
      <c r="Y370" s="51"/>
      <c r="Z370" s="282">
        <f t="shared" si="202"/>
        <v>55</v>
      </c>
      <c r="AA370" s="182"/>
    </row>
    <row r="371" spans="2:27" ht="14.1" customHeight="1" x14ac:dyDescent="0.2">
      <c r="B371" s="53" t="s">
        <v>5</v>
      </c>
      <c r="C371" s="53">
        <f t="shared" ref="C371:J371" si="203">SUM(C367:C370)</f>
        <v>22</v>
      </c>
      <c r="D371" s="53">
        <f t="shared" si="203"/>
        <v>29</v>
      </c>
      <c r="E371" s="53">
        <f t="shared" si="203"/>
        <v>40</v>
      </c>
      <c r="F371" s="53">
        <f t="shared" si="203"/>
        <v>10</v>
      </c>
      <c r="G371" s="53">
        <f t="shared" si="203"/>
        <v>1</v>
      </c>
      <c r="H371" s="53">
        <f t="shared" si="203"/>
        <v>8</v>
      </c>
      <c r="I371" s="53">
        <f t="shared" si="203"/>
        <v>3</v>
      </c>
      <c r="J371" s="53">
        <f t="shared" si="203"/>
        <v>19</v>
      </c>
      <c r="K371" s="53"/>
      <c r="L371" s="51"/>
      <c r="M371" s="53">
        <f t="shared" si="201"/>
        <v>132</v>
      </c>
      <c r="N371" s="242"/>
      <c r="O371" s="290" t="s">
        <v>5</v>
      </c>
      <c r="P371" s="53">
        <f t="shared" ref="P371:W371" si="204">SUM(P367:P370)</f>
        <v>41</v>
      </c>
      <c r="Q371" s="53">
        <f t="shared" si="204"/>
        <v>24</v>
      </c>
      <c r="R371" s="53">
        <f t="shared" si="204"/>
        <v>21</v>
      </c>
      <c r="S371" s="53">
        <f t="shared" si="204"/>
        <v>19</v>
      </c>
      <c r="T371" s="53">
        <f t="shared" si="204"/>
        <v>12</v>
      </c>
      <c r="U371" s="53">
        <f t="shared" si="204"/>
        <v>7</v>
      </c>
      <c r="V371" s="53">
        <f t="shared" si="204"/>
        <v>0</v>
      </c>
      <c r="W371" s="53">
        <f t="shared" si="204"/>
        <v>12</v>
      </c>
      <c r="X371" s="53"/>
      <c r="Y371" s="51"/>
      <c r="Z371" s="282">
        <f t="shared" si="202"/>
        <v>136</v>
      </c>
      <c r="AA371" s="182"/>
    </row>
    <row r="372" spans="2:27" ht="14.1" customHeight="1" x14ac:dyDescent="0.2">
      <c r="B372" s="53" t="s">
        <v>242</v>
      </c>
      <c r="C372" s="53">
        <f t="shared" ref="C372:J372" si="205">C371*C343</f>
        <v>88</v>
      </c>
      <c r="D372" s="53">
        <f t="shared" si="205"/>
        <v>101.5</v>
      </c>
      <c r="E372" s="53">
        <f t="shared" si="205"/>
        <v>120</v>
      </c>
      <c r="F372" s="53">
        <f t="shared" si="205"/>
        <v>25</v>
      </c>
      <c r="G372" s="53">
        <f t="shared" si="205"/>
        <v>2</v>
      </c>
      <c r="H372" s="53">
        <f t="shared" si="205"/>
        <v>12</v>
      </c>
      <c r="I372" s="53">
        <f t="shared" si="205"/>
        <v>3</v>
      </c>
      <c r="J372" s="53">
        <f t="shared" si="205"/>
        <v>0</v>
      </c>
      <c r="K372" s="53"/>
      <c r="L372" s="51"/>
      <c r="M372" s="53">
        <f t="shared" si="201"/>
        <v>351.5</v>
      </c>
      <c r="N372" s="242"/>
      <c r="O372" s="290" t="s">
        <v>242</v>
      </c>
      <c r="P372" s="53">
        <f t="shared" ref="P372:W372" si="206">P371*P343</f>
        <v>164</v>
      </c>
      <c r="Q372" s="53">
        <f t="shared" si="206"/>
        <v>84</v>
      </c>
      <c r="R372" s="53">
        <f t="shared" si="206"/>
        <v>63</v>
      </c>
      <c r="S372" s="53">
        <f t="shared" si="206"/>
        <v>47.5</v>
      </c>
      <c r="T372" s="53">
        <f t="shared" si="206"/>
        <v>24</v>
      </c>
      <c r="U372" s="53">
        <f t="shared" si="206"/>
        <v>10.5</v>
      </c>
      <c r="V372" s="53">
        <f t="shared" si="206"/>
        <v>0</v>
      </c>
      <c r="W372" s="53">
        <f t="shared" si="206"/>
        <v>0</v>
      </c>
      <c r="X372" s="53"/>
      <c r="Y372" s="51"/>
      <c r="Z372" s="282">
        <f t="shared" si="202"/>
        <v>393</v>
      </c>
      <c r="AA372" s="182"/>
    </row>
    <row r="373" spans="2:27" ht="14.1" customHeight="1" x14ac:dyDescent="0.2">
      <c r="B373" s="53" t="s">
        <v>26</v>
      </c>
      <c r="C373" s="53">
        <f>M372/M371</f>
        <v>2.6628787878787881</v>
      </c>
      <c r="D373" s="53"/>
      <c r="E373" s="53"/>
      <c r="F373" s="53"/>
      <c r="G373" s="53"/>
      <c r="H373" s="53"/>
      <c r="I373" s="53"/>
      <c r="J373" s="53"/>
      <c r="K373" s="53"/>
      <c r="L373" s="51"/>
      <c r="M373" s="53"/>
      <c r="N373" s="242"/>
      <c r="O373" s="290" t="s">
        <v>26</v>
      </c>
      <c r="P373" s="80">
        <f>Z372/Z371</f>
        <v>2.8897058823529411</v>
      </c>
      <c r="Q373" s="53"/>
      <c r="R373" s="53"/>
      <c r="S373" s="53"/>
      <c r="T373" s="53"/>
      <c r="U373" s="53"/>
      <c r="V373" s="53"/>
      <c r="W373" s="53"/>
      <c r="X373" s="53"/>
      <c r="Y373" s="51"/>
      <c r="Z373" s="282"/>
      <c r="AA373" s="182"/>
    </row>
    <row r="374" spans="2:27" ht="14.1" customHeight="1" x14ac:dyDescent="0.2">
      <c r="B374" s="53" t="s">
        <v>28</v>
      </c>
      <c r="C374" s="53">
        <f>(C371*100)/M371</f>
        <v>16.666666666666668</v>
      </c>
      <c r="D374" s="53">
        <f>(D371*100)/M371</f>
        <v>21.969696969696969</v>
      </c>
      <c r="E374" s="53">
        <f>(E371*100)/M371</f>
        <v>30.303030303030305</v>
      </c>
      <c r="F374" s="53">
        <f>(F371*100)/M371</f>
        <v>7.5757575757575761</v>
      </c>
      <c r="G374" s="53">
        <f>(G371*100)/M371</f>
        <v>0.75757575757575757</v>
      </c>
      <c r="H374" s="53">
        <f>(H371*100)/M371</f>
        <v>6.0606060606060606</v>
      </c>
      <c r="I374" s="53">
        <f>(I371*100)/M371</f>
        <v>2.2727272727272729</v>
      </c>
      <c r="J374" s="53">
        <f>(J371*100)/M371</f>
        <v>14.393939393939394</v>
      </c>
      <c r="K374" s="53"/>
      <c r="L374" s="51"/>
      <c r="M374" s="53">
        <f t="shared" ref="M374:M379" si="207">SUM(C374:L374)</f>
        <v>99.999999999999986</v>
      </c>
      <c r="N374" s="585"/>
      <c r="O374" s="290" t="s">
        <v>28</v>
      </c>
      <c r="P374" s="240">
        <f>(P371*100)/Z371</f>
        <v>30.147058823529413</v>
      </c>
      <c r="Q374" s="240">
        <f>(Q371*100)/Z371</f>
        <v>17.647058823529413</v>
      </c>
      <c r="R374" s="240">
        <f>(R371*100)/Z371</f>
        <v>15.441176470588236</v>
      </c>
      <c r="S374" s="240">
        <f>(S371*100)/Z371</f>
        <v>13.970588235294118</v>
      </c>
      <c r="T374" s="240">
        <f>(T371*100)/Z371</f>
        <v>8.8235294117647065</v>
      </c>
      <c r="U374" s="240">
        <f>(U371*100)/Z371</f>
        <v>5.1470588235294121</v>
      </c>
      <c r="V374" s="240">
        <f>(V371*100)/Z371</f>
        <v>0</v>
      </c>
      <c r="W374" s="240">
        <f>(W371*100)/Z371</f>
        <v>8.8235294117647065</v>
      </c>
      <c r="X374" s="53"/>
      <c r="Y374" s="51"/>
      <c r="Z374" s="282">
        <f t="shared" ref="Z374:Z379" si="208">SUM(P374:Y374)</f>
        <v>100</v>
      </c>
      <c r="AA374" s="182"/>
    </row>
    <row r="375" spans="2:27" ht="14.1" customHeight="1" x14ac:dyDescent="0.2">
      <c r="B375" s="52" t="s">
        <v>179</v>
      </c>
      <c r="C375" s="53">
        <v>18</v>
      </c>
      <c r="D375" s="53">
        <v>9</v>
      </c>
      <c r="E375" s="53">
        <v>7</v>
      </c>
      <c r="F375" s="53">
        <v>5</v>
      </c>
      <c r="G375" s="53">
        <v>3</v>
      </c>
      <c r="H375" s="53"/>
      <c r="I375" s="53">
        <v>3</v>
      </c>
      <c r="J375" s="53"/>
      <c r="K375" s="53"/>
      <c r="L375" s="51"/>
      <c r="M375" s="53">
        <f t="shared" si="207"/>
        <v>45</v>
      </c>
      <c r="N375" s="242"/>
      <c r="O375" s="290" t="s">
        <v>180</v>
      </c>
      <c r="P375" s="53">
        <v>14</v>
      </c>
      <c r="Q375" s="53">
        <v>9</v>
      </c>
      <c r="R375" s="53">
        <v>7</v>
      </c>
      <c r="S375" s="53">
        <v>1</v>
      </c>
      <c r="T375" s="53">
        <v>3</v>
      </c>
      <c r="U375" s="53">
        <v>5</v>
      </c>
      <c r="V375" s="53">
        <v>2</v>
      </c>
      <c r="W375" s="53">
        <v>3</v>
      </c>
      <c r="X375" s="53"/>
      <c r="Y375" s="51"/>
      <c r="Z375" s="282">
        <f t="shared" si="208"/>
        <v>44</v>
      </c>
      <c r="AA375" s="182"/>
    </row>
    <row r="376" spans="2:27" ht="14.1" customHeight="1" x14ac:dyDescent="0.2">
      <c r="B376" s="52" t="s">
        <v>181</v>
      </c>
      <c r="C376" s="53">
        <v>20</v>
      </c>
      <c r="D376" s="53">
        <v>7</v>
      </c>
      <c r="E376" s="53">
        <v>9</v>
      </c>
      <c r="F376" s="53">
        <v>3</v>
      </c>
      <c r="G376" s="53">
        <v>1</v>
      </c>
      <c r="H376" s="53">
        <v>3</v>
      </c>
      <c r="I376" s="53">
        <v>2</v>
      </c>
      <c r="J376" s="53"/>
      <c r="K376" s="53"/>
      <c r="L376" s="51"/>
      <c r="M376" s="53">
        <f t="shared" si="207"/>
        <v>45</v>
      </c>
      <c r="N376" s="242"/>
      <c r="O376" s="290" t="s">
        <v>184</v>
      </c>
      <c r="P376" s="53">
        <v>33</v>
      </c>
      <c r="Q376" s="53">
        <v>2</v>
      </c>
      <c r="R376" s="53">
        <v>2</v>
      </c>
      <c r="S376" s="53">
        <v>0</v>
      </c>
      <c r="T376" s="53">
        <v>1</v>
      </c>
      <c r="U376" s="53">
        <v>1</v>
      </c>
      <c r="V376" s="53">
        <v>5</v>
      </c>
      <c r="W376" s="53"/>
      <c r="X376" s="53"/>
      <c r="Y376" s="51"/>
      <c r="Z376" s="282">
        <f t="shared" si="208"/>
        <v>44</v>
      </c>
      <c r="AA376" s="182"/>
    </row>
    <row r="377" spans="2:27" ht="14.1" customHeight="1" x14ac:dyDescent="0.2">
      <c r="B377" s="52" t="s">
        <v>185</v>
      </c>
      <c r="C377" s="53">
        <v>2</v>
      </c>
      <c r="D377" s="53">
        <v>0</v>
      </c>
      <c r="E377" s="53">
        <v>2</v>
      </c>
      <c r="F377" s="53">
        <v>4</v>
      </c>
      <c r="G377" s="53">
        <v>0</v>
      </c>
      <c r="H377" s="53">
        <v>1</v>
      </c>
      <c r="I377" s="53">
        <v>0</v>
      </c>
      <c r="J377" s="53">
        <v>3</v>
      </c>
      <c r="K377" s="53"/>
      <c r="L377" s="51"/>
      <c r="M377" s="53">
        <f t="shared" si="207"/>
        <v>12</v>
      </c>
      <c r="N377" s="242"/>
      <c r="O377" s="290" t="s">
        <v>182</v>
      </c>
      <c r="P377" s="53">
        <v>2</v>
      </c>
      <c r="Q377" s="53">
        <v>4</v>
      </c>
      <c r="R377" s="53">
        <v>2</v>
      </c>
      <c r="S377" s="53">
        <v>1</v>
      </c>
      <c r="T377" s="53"/>
      <c r="U377" s="53"/>
      <c r="V377" s="53"/>
      <c r="W377" s="53">
        <v>1</v>
      </c>
      <c r="X377" s="53"/>
      <c r="Y377" s="51"/>
      <c r="Z377" s="282">
        <f t="shared" si="208"/>
        <v>10</v>
      </c>
      <c r="AA377" s="182"/>
    </row>
    <row r="378" spans="2:27" ht="14.1" customHeight="1" x14ac:dyDescent="0.2">
      <c r="B378" s="53" t="s">
        <v>5</v>
      </c>
      <c r="C378" s="53">
        <f t="shared" ref="C378:J378" si="209">SUM(C375:C377)</f>
        <v>40</v>
      </c>
      <c r="D378" s="53">
        <f t="shared" si="209"/>
        <v>16</v>
      </c>
      <c r="E378" s="53">
        <f t="shared" si="209"/>
        <v>18</v>
      </c>
      <c r="F378" s="53">
        <f t="shared" si="209"/>
        <v>12</v>
      </c>
      <c r="G378" s="53">
        <f t="shared" si="209"/>
        <v>4</v>
      </c>
      <c r="H378" s="53">
        <f t="shared" si="209"/>
        <v>4</v>
      </c>
      <c r="I378" s="53">
        <f t="shared" si="209"/>
        <v>5</v>
      </c>
      <c r="J378" s="53">
        <f t="shared" si="209"/>
        <v>3</v>
      </c>
      <c r="K378" s="53"/>
      <c r="L378" s="51"/>
      <c r="M378" s="53">
        <f t="shared" si="207"/>
        <v>102</v>
      </c>
      <c r="N378" s="242"/>
      <c r="O378" s="290" t="s">
        <v>5</v>
      </c>
      <c r="P378" s="53">
        <f t="shared" ref="P378:W378" si="210">SUM(P375:P377)</f>
        <v>49</v>
      </c>
      <c r="Q378" s="53">
        <f t="shared" si="210"/>
        <v>15</v>
      </c>
      <c r="R378" s="53">
        <f t="shared" si="210"/>
        <v>11</v>
      </c>
      <c r="S378" s="53">
        <f t="shared" si="210"/>
        <v>2</v>
      </c>
      <c r="T378" s="53">
        <f t="shared" si="210"/>
        <v>4</v>
      </c>
      <c r="U378" s="53">
        <f t="shared" si="210"/>
        <v>6</v>
      </c>
      <c r="V378" s="53">
        <f t="shared" si="210"/>
        <v>7</v>
      </c>
      <c r="W378" s="53">
        <f t="shared" si="210"/>
        <v>4</v>
      </c>
      <c r="X378" s="53"/>
      <c r="Y378" s="51"/>
      <c r="Z378" s="282">
        <f t="shared" si="208"/>
        <v>98</v>
      </c>
      <c r="AA378" s="182"/>
    </row>
    <row r="379" spans="2:27" ht="14.1" customHeight="1" x14ac:dyDescent="0.2">
      <c r="B379" s="53" t="s">
        <v>242</v>
      </c>
      <c r="C379" s="53">
        <f t="shared" ref="C379:J379" si="211">C378*C343</f>
        <v>160</v>
      </c>
      <c r="D379" s="53">
        <f t="shared" si="211"/>
        <v>56</v>
      </c>
      <c r="E379" s="53">
        <f t="shared" si="211"/>
        <v>54</v>
      </c>
      <c r="F379" s="53">
        <f t="shared" si="211"/>
        <v>30</v>
      </c>
      <c r="G379" s="53">
        <f t="shared" si="211"/>
        <v>8</v>
      </c>
      <c r="H379" s="53">
        <f t="shared" si="211"/>
        <v>6</v>
      </c>
      <c r="I379" s="53">
        <f t="shared" si="211"/>
        <v>5</v>
      </c>
      <c r="J379" s="53">
        <f t="shared" si="211"/>
        <v>0</v>
      </c>
      <c r="K379" s="53"/>
      <c r="L379" s="51"/>
      <c r="M379" s="53">
        <f t="shared" si="207"/>
        <v>319</v>
      </c>
      <c r="N379" s="242"/>
      <c r="O379" s="290" t="s">
        <v>242</v>
      </c>
      <c r="P379" s="53">
        <f t="shared" ref="P379:W379" si="212">P378*P343</f>
        <v>196</v>
      </c>
      <c r="Q379" s="53">
        <f t="shared" si="212"/>
        <v>52.5</v>
      </c>
      <c r="R379" s="53">
        <f t="shared" si="212"/>
        <v>33</v>
      </c>
      <c r="S379" s="53">
        <f t="shared" si="212"/>
        <v>5</v>
      </c>
      <c r="T379" s="53">
        <f t="shared" si="212"/>
        <v>8</v>
      </c>
      <c r="U379" s="53">
        <f t="shared" si="212"/>
        <v>9</v>
      </c>
      <c r="V379" s="53">
        <f t="shared" si="212"/>
        <v>7</v>
      </c>
      <c r="W379" s="53">
        <f t="shared" si="212"/>
        <v>0</v>
      </c>
      <c r="X379" s="53"/>
      <c r="Y379" s="51"/>
      <c r="Z379" s="282">
        <f t="shared" si="208"/>
        <v>310.5</v>
      </c>
      <c r="AA379" s="182"/>
    </row>
    <row r="380" spans="2:27" ht="14.1" customHeight="1" x14ac:dyDescent="0.2">
      <c r="B380" s="53" t="s">
        <v>26</v>
      </c>
      <c r="C380" s="53">
        <f>M379/M378</f>
        <v>3.1274509803921569</v>
      </c>
      <c r="D380" s="53"/>
      <c r="E380" s="53"/>
      <c r="F380" s="53"/>
      <c r="G380" s="53"/>
      <c r="H380" s="53"/>
      <c r="I380" s="53"/>
      <c r="J380" s="53"/>
      <c r="K380" s="53"/>
      <c r="L380" s="51"/>
      <c r="M380" s="53"/>
      <c r="N380" s="242"/>
      <c r="O380" s="290" t="s">
        <v>26</v>
      </c>
      <c r="P380" s="80">
        <f>Z379/Z378</f>
        <v>3.1683673469387754</v>
      </c>
      <c r="Q380" s="53"/>
      <c r="R380" s="53"/>
      <c r="S380" s="53"/>
      <c r="T380" s="53"/>
      <c r="U380" s="53"/>
      <c r="V380" s="53"/>
      <c r="W380" s="53"/>
      <c r="X380" s="53"/>
      <c r="Y380" s="51"/>
      <c r="Z380" s="282"/>
      <c r="AA380" s="182"/>
    </row>
    <row r="381" spans="2:27" ht="14.1" customHeight="1" x14ac:dyDescent="0.2">
      <c r="B381" s="53" t="s">
        <v>28</v>
      </c>
      <c r="C381" s="53">
        <f>(C378*100)/M378</f>
        <v>39.215686274509807</v>
      </c>
      <c r="D381" s="53">
        <f>(D378*100)/M378</f>
        <v>15.686274509803921</v>
      </c>
      <c r="E381" s="53">
        <f>(E378*100)/M378</f>
        <v>17.647058823529413</v>
      </c>
      <c r="F381" s="53">
        <f>(F378*100)/M378</f>
        <v>11.764705882352942</v>
      </c>
      <c r="G381" s="53">
        <f>(G378*100)/M378</f>
        <v>3.9215686274509802</v>
      </c>
      <c r="H381" s="53">
        <f>(H378*100)/M378</f>
        <v>3.9215686274509802</v>
      </c>
      <c r="I381" s="53">
        <f>(I378*100)/M378</f>
        <v>4.9019607843137258</v>
      </c>
      <c r="J381" s="53">
        <f>(J378*100)/M378</f>
        <v>2.9411764705882355</v>
      </c>
      <c r="K381" s="53"/>
      <c r="L381" s="51"/>
      <c r="M381" s="53">
        <f t="shared" ref="M381:M387" si="213">SUM(C381:L381)</f>
        <v>100.00000000000001</v>
      </c>
      <c r="N381" s="586"/>
      <c r="O381" s="290" t="s">
        <v>28</v>
      </c>
      <c r="P381" s="53">
        <f>(P378*100)/Z378</f>
        <v>50</v>
      </c>
      <c r="Q381" s="80">
        <f>(Q378*100)/Z378</f>
        <v>15.306122448979592</v>
      </c>
      <c r="R381" s="80">
        <f>(R378*100)/Z378</f>
        <v>11.224489795918368</v>
      </c>
      <c r="S381" s="80">
        <f>(S378*100)/Z378</f>
        <v>2.0408163265306123</v>
      </c>
      <c r="T381" s="80">
        <f>(T378*100)/Z378</f>
        <v>4.0816326530612246</v>
      </c>
      <c r="U381" s="80">
        <f>(U378*100)/Z378</f>
        <v>6.1224489795918364</v>
      </c>
      <c r="V381" s="80">
        <f>(V378*100)/Z378</f>
        <v>7.1428571428571432</v>
      </c>
      <c r="W381" s="80">
        <f>(W378*100)/Z378</f>
        <v>4.0816326530612246</v>
      </c>
      <c r="X381" s="53"/>
      <c r="Y381" s="51"/>
      <c r="Z381" s="282">
        <f t="shared" ref="Z381:Z387" si="214">SUM(P381:Y381)</f>
        <v>100</v>
      </c>
      <c r="AA381" s="182"/>
    </row>
    <row r="382" spans="2:27" ht="14.1" customHeight="1" x14ac:dyDescent="0.2">
      <c r="B382" s="52" t="s">
        <v>183</v>
      </c>
      <c r="C382" s="53">
        <v>0</v>
      </c>
      <c r="D382" s="53">
        <v>1</v>
      </c>
      <c r="E382" s="53">
        <v>6</v>
      </c>
      <c r="F382" s="53">
        <v>9</v>
      </c>
      <c r="G382" s="53">
        <v>11</v>
      </c>
      <c r="H382" s="53">
        <v>11</v>
      </c>
      <c r="I382" s="53">
        <v>2</v>
      </c>
      <c r="J382" s="53">
        <v>18</v>
      </c>
      <c r="K382" s="51"/>
      <c r="L382" s="51"/>
      <c r="M382" s="53">
        <f t="shared" si="213"/>
        <v>58</v>
      </c>
      <c r="N382" s="242"/>
      <c r="O382" s="290" t="s">
        <v>186</v>
      </c>
      <c r="P382" s="53">
        <v>17</v>
      </c>
      <c r="Q382" s="53">
        <v>15</v>
      </c>
      <c r="R382" s="53">
        <v>7</v>
      </c>
      <c r="S382" s="53">
        <v>9</v>
      </c>
      <c r="T382" s="53">
        <v>4</v>
      </c>
      <c r="U382" s="53">
        <v>3</v>
      </c>
      <c r="V382" s="53">
        <v>0</v>
      </c>
      <c r="W382" s="53">
        <v>2</v>
      </c>
      <c r="X382" s="51"/>
      <c r="Y382" s="51"/>
      <c r="Z382" s="282">
        <f t="shared" si="214"/>
        <v>57</v>
      </c>
      <c r="AA382" s="182"/>
    </row>
    <row r="383" spans="2:27" ht="14.1" customHeight="1" x14ac:dyDescent="0.2">
      <c r="B383" s="52" t="s">
        <v>219</v>
      </c>
      <c r="C383" s="53">
        <v>3</v>
      </c>
      <c r="D383" s="53">
        <v>4</v>
      </c>
      <c r="E383" s="53">
        <v>4</v>
      </c>
      <c r="F383" s="53">
        <v>1</v>
      </c>
      <c r="G383" s="53"/>
      <c r="H383" s="53">
        <v>1</v>
      </c>
      <c r="I383" s="53">
        <v>2</v>
      </c>
      <c r="J383" s="53"/>
      <c r="K383" s="51"/>
      <c r="L383" s="51"/>
      <c r="M383" s="53">
        <f t="shared" si="213"/>
        <v>15</v>
      </c>
      <c r="N383" s="242"/>
      <c r="O383" s="290" t="s">
        <v>189</v>
      </c>
      <c r="P383" s="53">
        <v>25</v>
      </c>
      <c r="Q383" s="53">
        <v>11</v>
      </c>
      <c r="R383" s="53">
        <v>19</v>
      </c>
      <c r="S383" s="53"/>
      <c r="T383" s="53"/>
      <c r="U383" s="53"/>
      <c r="V383" s="53"/>
      <c r="W383" s="53">
        <v>1</v>
      </c>
      <c r="X383" s="51"/>
      <c r="Y383" s="51"/>
      <c r="Z383" s="282">
        <f t="shared" si="214"/>
        <v>56</v>
      </c>
      <c r="AA383" s="182"/>
    </row>
    <row r="384" spans="2:27" ht="14.1" customHeight="1" x14ac:dyDescent="0.2">
      <c r="B384" s="52" t="s">
        <v>187</v>
      </c>
      <c r="C384" s="53">
        <v>16</v>
      </c>
      <c r="D384" s="53">
        <v>26</v>
      </c>
      <c r="E384" s="53">
        <v>8</v>
      </c>
      <c r="F384" s="53">
        <v>6</v>
      </c>
      <c r="G384" s="53"/>
      <c r="H384" s="53"/>
      <c r="I384" s="53"/>
      <c r="J384" s="53">
        <v>2</v>
      </c>
      <c r="K384" s="53"/>
      <c r="L384" s="51"/>
      <c r="M384" s="53">
        <f t="shared" si="213"/>
        <v>58</v>
      </c>
      <c r="N384" s="242"/>
      <c r="O384" s="290" t="s">
        <v>188</v>
      </c>
      <c r="P384" s="53">
        <v>5</v>
      </c>
      <c r="Q384" s="53">
        <v>1</v>
      </c>
      <c r="R384" s="53">
        <v>4</v>
      </c>
      <c r="S384" s="53">
        <v>1</v>
      </c>
      <c r="T384" s="53">
        <v>1</v>
      </c>
      <c r="U384" s="53">
        <v>0</v>
      </c>
      <c r="V384" s="53">
        <v>2</v>
      </c>
      <c r="W384" s="53">
        <v>1</v>
      </c>
      <c r="X384" s="53"/>
      <c r="Y384" s="51"/>
      <c r="Z384" s="282">
        <f t="shared" si="214"/>
        <v>15</v>
      </c>
      <c r="AA384" s="182"/>
    </row>
    <row r="385" spans="1:27" ht="14.1" customHeight="1" x14ac:dyDescent="0.2">
      <c r="B385" s="52" t="s">
        <v>326</v>
      </c>
      <c r="C385" s="51">
        <v>2</v>
      </c>
      <c r="D385" s="51">
        <v>5</v>
      </c>
      <c r="E385" s="51">
        <v>6</v>
      </c>
      <c r="F385" s="51"/>
      <c r="G385" s="51">
        <v>1</v>
      </c>
      <c r="H385" s="51">
        <v>1</v>
      </c>
      <c r="I385" s="51"/>
      <c r="J385" s="51"/>
      <c r="K385" s="51"/>
      <c r="L385" s="51"/>
      <c r="M385" s="53">
        <f t="shared" si="213"/>
        <v>15</v>
      </c>
      <c r="N385" s="242"/>
      <c r="O385" s="294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282"/>
      <c r="AA385" s="182"/>
    </row>
    <row r="386" spans="1:27" ht="14.1" customHeight="1" x14ac:dyDescent="0.2">
      <c r="B386" s="53" t="s">
        <v>5</v>
      </c>
      <c r="C386" s="51">
        <f t="shared" ref="C386:J386" si="215">SUM(C382:C385)</f>
        <v>21</v>
      </c>
      <c r="D386" s="51">
        <f t="shared" si="215"/>
        <v>36</v>
      </c>
      <c r="E386" s="51">
        <f t="shared" si="215"/>
        <v>24</v>
      </c>
      <c r="F386" s="51">
        <f t="shared" si="215"/>
        <v>16</v>
      </c>
      <c r="G386" s="51">
        <f t="shared" si="215"/>
        <v>12</v>
      </c>
      <c r="H386" s="51">
        <f t="shared" si="215"/>
        <v>13</v>
      </c>
      <c r="I386" s="51">
        <f t="shared" si="215"/>
        <v>4</v>
      </c>
      <c r="J386" s="51">
        <f t="shared" si="215"/>
        <v>20</v>
      </c>
      <c r="K386" s="51"/>
      <c r="L386" s="51"/>
      <c r="M386" s="53">
        <f t="shared" si="213"/>
        <v>146</v>
      </c>
      <c r="N386" s="242"/>
      <c r="O386" s="290" t="s">
        <v>5</v>
      </c>
      <c r="P386" s="51">
        <f t="shared" ref="P386:W386" si="216">SUM(P382:P384)</f>
        <v>47</v>
      </c>
      <c r="Q386" s="51">
        <f t="shared" si="216"/>
        <v>27</v>
      </c>
      <c r="R386" s="51">
        <f t="shared" si="216"/>
        <v>30</v>
      </c>
      <c r="S386" s="51">
        <f t="shared" si="216"/>
        <v>10</v>
      </c>
      <c r="T386" s="51">
        <f t="shared" si="216"/>
        <v>5</v>
      </c>
      <c r="U386" s="51">
        <f t="shared" si="216"/>
        <v>3</v>
      </c>
      <c r="V386" s="51">
        <f t="shared" si="216"/>
        <v>2</v>
      </c>
      <c r="W386" s="51">
        <f t="shared" si="216"/>
        <v>4</v>
      </c>
      <c r="X386" s="51"/>
      <c r="Y386" s="51"/>
      <c r="Z386" s="282">
        <f t="shared" si="214"/>
        <v>128</v>
      </c>
      <c r="AA386" s="182"/>
    </row>
    <row r="387" spans="1:27" ht="14.1" customHeight="1" x14ac:dyDescent="0.2">
      <c r="B387" s="53" t="s">
        <v>242</v>
      </c>
      <c r="C387" s="51">
        <f t="shared" ref="C387:J387" si="217">C386*C343</f>
        <v>84</v>
      </c>
      <c r="D387" s="51">
        <f t="shared" si="217"/>
        <v>126</v>
      </c>
      <c r="E387" s="51">
        <f t="shared" si="217"/>
        <v>72</v>
      </c>
      <c r="F387" s="51">
        <f t="shared" si="217"/>
        <v>40</v>
      </c>
      <c r="G387" s="51">
        <f t="shared" si="217"/>
        <v>24</v>
      </c>
      <c r="H387" s="51">
        <f t="shared" si="217"/>
        <v>19.5</v>
      </c>
      <c r="I387" s="51">
        <f t="shared" si="217"/>
        <v>4</v>
      </c>
      <c r="J387" s="51">
        <f t="shared" si="217"/>
        <v>0</v>
      </c>
      <c r="K387" s="51"/>
      <c r="L387" s="51"/>
      <c r="M387" s="53">
        <f t="shared" si="213"/>
        <v>369.5</v>
      </c>
      <c r="N387" s="242"/>
      <c r="O387" s="290" t="s">
        <v>242</v>
      </c>
      <c r="P387" s="51">
        <f t="shared" ref="P387:W387" si="218">P386*P343</f>
        <v>188</v>
      </c>
      <c r="Q387" s="51">
        <f t="shared" si="218"/>
        <v>94.5</v>
      </c>
      <c r="R387" s="51">
        <f t="shared" si="218"/>
        <v>90</v>
      </c>
      <c r="S387" s="51">
        <f t="shared" si="218"/>
        <v>25</v>
      </c>
      <c r="T387" s="51">
        <f t="shared" si="218"/>
        <v>10</v>
      </c>
      <c r="U387" s="51">
        <f t="shared" si="218"/>
        <v>4.5</v>
      </c>
      <c r="V387" s="51">
        <f t="shared" si="218"/>
        <v>2</v>
      </c>
      <c r="W387" s="51">
        <f t="shared" si="218"/>
        <v>0</v>
      </c>
      <c r="X387" s="51"/>
      <c r="Y387" s="51"/>
      <c r="Z387" s="282">
        <f t="shared" si="214"/>
        <v>414</v>
      </c>
      <c r="AA387" s="182"/>
    </row>
    <row r="388" spans="1:27" ht="14.1" customHeight="1" x14ac:dyDescent="0.2">
      <c r="B388" s="53" t="s">
        <v>26</v>
      </c>
      <c r="C388" s="51">
        <f>M387/M386</f>
        <v>2.5308219178082192</v>
      </c>
      <c r="D388" s="51"/>
      <c r="E388" s="51"/>
      <c r="F388" s="51"/>
      <c r="G388" s="51"/>
      <c r="H388" s="51"/>
      <c r="I388" s="51"/>
      <c r="J388" s="51"/>
      <c r="K388" s="51"/>
      <c r="L388" s="51"/>
      <c r="M388" s="53"/>
      <c r="N388" s="242"/>
      <c r="O388" s="290" t="s">
        <v>26</v>
      </c>
      <c r="P388" s="150">
        <f>Z387/Z386</f>
        <v>3.234375</v>
      </c>
      <c r="Q388" s="51"/>
      <c r="R388" s="51"/>
      <c r="S388" s="51"/>
      <c r="T388" s="51"/>
      <c r="U388" s="51"/>
      <c r="V388" s="51"/>
      <c r="W388" s="51"/>
      <c r="X388" s="51"/>
      <c r="Y388" s="51"/>
      <c r="Z388" s="282"/>
      <c r="AA388" s="182"/>
    </row>
    <row r="389" spans="1:27" ht="14.1" customHeight="1" thickBot="1" x14ac:dyDescent="0.25">
      <c r="B389" s="53" t="s">
        <v>28</v>
      </c>
      <c r="C389" s="53">
        <f>(C386*100)/M386</f>
        <v>14.383561643835616</v>
      </c>
      <c r="D389" s="53">
        <f>(D386*100)/M386</f>
        <v>24.657534246575342</v>
      </c>
      <c r="E389" s="53">
        <f>(E386*100)/M386</f>
        <v>16.438356164383563</v>
      </c>
      <c r="F389" s="53">
        <f>(F386*100)/M386</f>
        <v>10.95890410958904</v>
      </c>
      <c r="G389" s="53">
        <f>(G386*100)/M386</f>
        <v>8.2191780821917817</v>
      </c>
      <c r="H389" s="53">
        <f>(H386*100)/M386</f>
        <v>8.9041095890410951</v>
      </c>
      <c r="I389" s="53">
        <f>(I386*100)/M387</f>
        <v>1.0825439783491204</v>
      </c>
      <c r="J389" s="53">
        <f>(J386*100)/M386</f>
        <v>13.698630136986301</v>
      </c>
      <c r="K389" s="53"/>
      <c r="L389" s="53"/>
      <c r="M389" s="53">
        <v>100</v>
      </c>
      <c r="N389" s="586"/>
      <c r="O389" s="293" t="s">
        <v>28</v>
      </c>
      <c r="P389" s="286">
        <f>(P386*100)/Z386</f>
        <v>36.71875</v>
      </c>
      <c r="Q389" s="286">
        <f>(Q386*100)/Z386</f>
        <v>21.09375</v>
      </c>
      <c r="R389" s="286">
        <f>(R386*100)/Z386</f>
        <v>23.4375</v>
      </c>
      <c r="S389" s="286">
        <f>(S386*100)/Z386</f>
        <v>7.8125</v>
      </c>
      <c r="T389" s="286">
        <f>(T386*100)/Z386</f>
        <v>3.90625</v>
      </c>
      <c r="U389" s="286">
        <f>(U386*100)/Z386</f>
        <v>2.34375</v>
      </c>
      <c r="V389" s="286">
        <f>(V386*100)/Z387</f>
        <v>0.48309178743961351</v>
      </c>
      <c r="W389" s="286">
        <f>(W386*100)/Z386</f>
        <v>3.125</v>
      </c>
      <c r="X389" s="287"/>
      <c r="Y389" s="287"/>
      <c r="Z389" s="288">
        <v>100</v>
      </c>
      <c r="AA389" s="182"/>
    </row>
    <row r="390" spans="1:27" ht="15" customHeight="1" x14ac:dyDescent="0.2">
      <c r="A390" s="753" t="s">
        <v>354</v>
      </c>
      <c r="B390" s="754"/>
      <c r="C390" s="53">
        <f>C386+C378+C371+C363+C354+C348</f>
        <v>161</v>
      </c>
      <c r="D390" s="53">
        <f t="shared" ref="D390:J390" si="219">D386+D378+D371+D363+D354+D348</f>
        <v>124</v>
      </c>
      <c r="E390" s="53">
        <f t="shared" si="219"/>
        <v>151</v>
      </c>
      <c r="F390" s="53">
        <f t="shared" si="219"/>
        <v>106</v>
      </c>
      <c r="G390" s="53">
        <f t="shared" si="219"/>
        <v>84</v>
      </c>
      <c r="H390" s="53">
        <f t="shared" si="219"/>
        <v>42</v>
      </c>
      <c r="I390" s="53">
        <f t="shared" si="219"/>
        <v>28</v>
      </c>
      <c r="J390" s="53">
        <f t="shared" si="219"/>
        <v>44</v>
      </c>
      <c r="K390" s="53"/>
      <c r="L390" s="53"/>
      <c r="M390" s="53">
        <f>SUM(C390:L390)</f>
        <v>740</v>
      </c>
      <c r="N390" s="760" t="s">
        <v>354</v>
      </c>
      <c r="O390" s="754"/>
      <c r="P390" s="279">
        <f>P386+P378+P371+P363+P354+P348</f>
        <v>221</v>
      </c>
      <c r="Q390" s="279">
        <f t="shared" ref="Q390:W390" si="220">Q386+Q378+Q371+Q363+Q354+Q348</f>
        <v>137</v>
      </c>
      <c r="R390" s="279">
        <f t="shared" si="220"/>
        <v>151</v>
      </c>
      <c r="S390" s="279">
        <f t="shared" si="220"/>
        <v>96</v>
      </c>
      <c r="T390" s="279">
        <f t="shared" si="220"/>
        <v>55</v>
      </c>
      <c r="U390" s="279">
        <f t="shared" si="220"/>
        <v>45</v>
      </c>
      <c r="V390" s="279">
        <f t="shared" si="220"/>
        <v>33</v>
      </c>
      <c r="W390" s="279">
        <f t="shared" si="220"/>
        <v>28</v>
      </c>
      <c r="X390" s="279"/>
      <c r="Y390" s="279"/>
      <c r="Z390" s="280">
        <f>SUM(P390:Y390)</f>
        <v>766</v>
      </c>
      <c r="AA390" s="182"/>
    </row>
    <row r="391" spans="1:27" ht="15" customHeight="1" x14ac:dyDescent="0.2">
      <c r="A391" s="281" t="s">
        <v>242</v>
      </c>
      <c r="B391" s="261"/>
      <c r="C391" s="2">
        <f>C343*141</f>
        <v>564</v>
      </c>
      <c r="D391" s="2">
        <f t="shared" ref="D391:J391" si="221">D343*141</f>
        <v>493.5</v>
      </c>
      <c r="E391" s="2">
        <f t="shared" si="221"/>
        <v>423</v>
      </c>
      <c r="F391" s="2">
        <f t="shared" si="221"/>
        <v>352.5</v>
      </c>
      <c r="G391" s="2">
        <f t="shared" si="221"/>
        <v>282</v>
      </c>
      <c r="H391" s="2">
        <f t="shared" si="221"/>
        <v>211.5</v>
      </c>
      <c r="I391" s="2">
        <f t="shared" si="221"/>
        <v>141</v>
      </c>
      <c r="J391" s="2">
        <f t="shared" si="221"/>
        <v>0</v>
      </c>
      <c r="K391" s="53"/>
      <c r="L391" s="53"/>
      <c r="M391" s="53">
        <f>SUM(C391:L391)</f>
        <v>2467.5</v>
      </c>
      <c r="N391" s="584" t="s">
        <v>242</v>
      </c>
      <c r="O391" s="261"/>
      <c r="P391" s="251">
        <f>P390*P343</f>
        <v>884</v>
      </c>
      <c r="Q391" s="251">
        <f t="shared" ref="Q391:W391" si="222">Q390*Q343</f>
        <v>479.5</v>
      </c>
      <c r="R391" s="251">
        <f t="shared" si="222"/>
        <v>453</v>
      </c>
      <c r="S391" s="251">
        <f t="shared" si="222"/>
        <v>240</v>
      </c>
      <c r="T391" s="251">
        <f t="shared" si="222"/>
        <v>110</v>
      </c>
      <c r="U391" s="251">
        <f t="shared" si="222"/>
        <v>67.5</v>
      </c>
      <c r="V391" s="251">
        <f t="shared" si="222"/>
        <v>33</v>
      </c>
      <c r="W391" s="251">
        <f t="shared" si="222"/>
        <v>0</v>
      </c>
      <c r="X391" s="53"/>
      <c r="Y391" s="53"/>
      <c r="Z391" s="282">
        <f>SUM(P391:Y391)</f>
        <v>2267</v>
      </c>
      <c r="AA391" s="182"/>
    </row>
    <row r="392" spans="1:27" s="1" customFormat="1" ht="15" customHeight="1" x14ac:dyDescent="0.2">
      <c r="A392" s="755" t="s">
        <v>353</v>
      </c>
      <c r="B392" s="756"/>
      <c r="C392" s="2">
        <f>(C390*100)/M390</f>
        <v>21.756756756756758</v>
      </c>
      <c r="D392" s="2">
        <f>(D390*100)/M390</f>
        <v>16.756756756756758</v>
      </c>
      <c r="E392" s="2">
        <f>(E390*100)/M390</f>
        <v>20.405405405405407</v>
      </c>
      <c r="F392" s="2">
        <f>(F390*100)/M390</f>
        <v>14.324324324324325</v>
      </c>
      <c r="G392" s="2">
        <f>(G390*100)/M390</f>
        <v>11.351351351351351</v>
      </c>
      <c r="H392" s="2">
        <f>(H390*100)/M390</f>
        <v>5.6756756756756754</v>
      </c>
      <c r="I392" s="2">
        <f>(I390*100)/M390</f>
        <v>3.7837837837837838</v>
      </c>
      <c r="J392" s="2">
        <f>(J390*100)/M390</f>
        <v>5.9459459459459456</v>
      </c>
      <c r="K392" s="53"/>
      <c r="L392" s="53"/>
      <c r="M392" s="53">
        <f>SUM(C392:L392)</f>
        <v>100.00000000000001</v>
      </c>
      <c r="N392" s="761" t="s">
        <v>353</v>
      </c>
      <c r="O392" s="756"/>
      <c r="P392" s="252">
        <f>(P390*100)/Z390</f>
        <v>28.851174934725847</v>
      </c>
      <c r="Q392" s="252">
        <f>(Q390*100)/Z390</f>
        <v>17.885117493472585</v>
      </c>
      <c r="R392" s="252">
        <f>(R390*100)/Z390</f>
        <v>19.712793733681462</v>
      </c>
      <c r="S392" s="252">
        <f>(S390*100)/Z390</f>
        <v>12.532637075718016</v>
      </c>
      <c r="T392" s="252">
        <f>(T390*100)/Z390</f>
        <v>7.1801566579634466</v>
      </c>
      <c r="U392" s="252">
        <f>(U390*100)/Z390</f>
        <v>5.8746736292428201</v>
      </c>
      <c r="V392" s="252">
        <f>(V390*100)/Z390</f>
        <v>4.3080939947780683</v>
      </c>
      <c r="W392" s="252">
        <f>(W390*100)/Z390</f>
        <v>3.6553524804177546</v>
      </c>
      <c r="X392" s="53"/>
      <c r="Y392" s="53"/>
      <c r="Z392" s="283">
        <f>SUM(P392:Y392)</f>
        <v>100</v>
      </c>
      <c r="AA392" s="182"/>
    </row>
    <row r="393" spans="1:27" s="1" customFormat="1" ht="15" customHeight="1" thickBot="1" x14ac:dyDescent="0.25">
      <c r="A393" s="757" t="s">
        <v>27</v>
      </c>
      <c r="B393" s="758"/>
      <c r="C393" s="2"/>
      <c r="D393" s="2">
        <f>M391/M390</f>
        <v>3.3344594594594597</v>
      </c>
      <c r="E393" s="2"/>
      <c r="F393" s="53"/>
      <c r="G393" s="53"/>
      <c r="H393" s="53"/>
      <c r="I393" s="53"/>
      <c r="J393" s="53"/>
      <c r="K393" s="53"/>
      <c r="L393" s="53"/>
      <c r="M393" s="53"/>
      <c r="N393" s="759" t="s">
        <v>27</v>
      </c>
      <c r="O393" s="758"/>
      <c r="P393" s="284">
        <f>Z391/Z390</f>
        <v>2.9595300261096606</v>
      </c>
      <c r="Q393" s="285"/>
      <c r="R393" s="285"/>
      <c r="S393" s="286"/>
      <c r="T393" s="286"/>
      <c r="U393" s="286"/>
      <c r="V393" s="286"/>
      <c r="W393" s="286"/>
      <c r="X393" s="287"/>
      <c r="Y393" s="287"/>
      <c r="Z393" s="288"/>
      <c r="AA393" s="182"/>
    </row>
    <row r="394" spans="1:27" s="1" customFormat="1" ht="17.25" customHeight="1" x14ac:dyDescent="0.2">
      <c r="B394" s="215" t="s">
        <v>355</v>
      </c>
      <c r="C394" s="5"/>
      <c r="D394" s="5">
        <f>C392+D392+E392</f>
        <v>58.918918918918919</v>
      </c>
      <c r="E394" s="5"/>
      <c r="F394" s="78"/>
      <c r="G394" s="78"/>
      <c r="H394" s="78"/>
      <c r="I394" s="78"/>
      <c r="J394" s="78"/>
      <c r="K394" s="78"/>
      <c r="L394" s="78"/>
      <c r="M394" s="78"/>
      <c r="N394" s="389"/>
      <c r="O394" s="215" t="s">
        <v>355</v>
      </c>
      <c r="P394" s="390"/>
      <c r="Q394" s="391">
        <f>P392+Q392+R392</f>
        <v>66.44908616187989</v>
      </c>
      <c r="R394" s="392"/>
      <c r="S394" s="390"/>
      <c r="T394" s="160"/>
      <c r="U394" s="160"/>
      <c r="V394" s="160"/>
      <c r="W394" s="160"/>
      <c r="X394" s="78"/>
      <c r="Y394" s="78"/>
      <c r="Z394" s="78"/>
      <c r="AA394" s="182"/>
    </row>
    <row r="395" spans="1:27" ht="15.75" customHeight="1" x14ac:dyDescent="0.25">
      <c r="B395" s="6" t="s">
        <v>327</v>
      </c>
      <c r="C395" s="5"/>
      <c r="D395" s="5"/>
      <c r="E395" s="5"/>
      <c r="F395" s="78"/>
      <c r="G395" s="78"/>
      <c r="H395" s="78"/>
      <c r="I395" s="78"/>
      <c r="J395" s="78"/>
      <c r="K395" s="78"/>
      <c r="L395" s="78"/>
      <c r="M395" s="78"/>
      <c r="N395" s="384"/>
      <c r="O395" s="215" t="s">
        <v>333</v>
      </c>
      <c r="P395" s="384"/>
      <c r="Q395" s="393"/>
      <c r="R395" s="393"/>
      <c r="S395" s="393"/>
      <c r="T395" s="243"/>
      <c r="U395" s="243"/>
      <c r="V395" s="243"/>
      <c r="W395" s="243"/>
      <c r="X395" s="182"/>
      <c r="Y395" s="182"/>
      <c r="Z395" s="182"/>
      <c r="AA395" s="182"/>
    </row>
    <row r="396" spans="1:27" ht="24" x14ac:dyDescent="0.2">
      <c r="A396" s="182"/>
      <c r="B396" s="730" t="s">
        <v>247</v>
      </c>
      <c r="C396" s="730"/>
      <c r="D396" s="730"/>
      <c r="E396" s="730"/>
      <c r="F396" s="730"/>
      <c r="G396" s="730"/>
      <c r="H396" s="730"/>
      <c r="I396" s="730"/>
      <c r="J396" s="730"/>
      <c r="K396" s="730"/>
      <c r="L396" s="730"/>
      <c r="M396" s="730"/>
      <c r="N396" s="242"/>
      <c r="O396" s="706" t="s">
        <v>247</v>
      </c>
      <c r="P396" s="706"/>
      <c r="Q396" s="706"/>
      <c r="R396" s="706"/>
      <c r="S396" s="706"/>
      <c r="T396" s="706"/>
      <c r="U396" s="706"/>
      <c r="V396" s="706"/>
      <c r="W396" s="706"/>
      <c r="X396" s="706"/>
      <c r="Y396" s="706"/>
      <c r="Z396" s="706"/>
      <c r="AA396" s="182"/>
    </row>
    <row r="397" spans="1:27" ht="24.75" thickBot="1" x14ac:dyDescent="0.25">
      <c r="A397" s="182"/>
      <c r="B397" s="731" t="s">
        <v>315</v>
      </c>
      <c r="C397" s="731"/>
      <c r="D397" s="731"/>
      <c r="E397" s="731"/>
      <c r="F397" s="731"/>
      <c r="G397" s="731"/>
      <c r="H397" s="731"/>
      <c r="I397" s="731"/>
      <c r="J397" s="731"/>
      <c r="K397" s="731"/>
      <c r="L397" s="731"/>
      <c r="M397" s="731"/>
      <c r="N397" s="242"/>
      <c r="O397" s="712" t="s">
        <v>310</v>
      </c>
      <c r="P397" s="712"/>
      <c r="Q397" s="712"/>
      <c r="R397" s="712"/>
      <c r="S397" s="712"/>
      <c r="T397" s="712"/>
      <c r="U397" s="712"/>
      <c r="V397" s="712"/>
      <c r="W397" s="712"/>
      <c r="X397" s="712"/>
      <c r="Y397" s="712"/>
      <c r="Z397" s="712"/>
      <c r="AA397" s="182"/>
    </row>
    <row r="398" spans="1:27" ht="15" customHeight="1" x14ac:dyDescent="0.2">
      <c r="A398" s="182"/>
      <c r="B398" s="707" t="s">
        <v>1</v>
      </c>
      <c r="C398" s="709" t="s">
        <v>2</v>
      </c>
      <c r="D398" s="710"/>
      <c r="E398" s="710"/>
      <c r="F398" s="710"/>
      <c r="G398" s="710"/>
      <c r="H398" s="710"/>
      <c r="I398" s="710"/>
      <c r="J398" s="710"/>
      <c r="K398" s="710"/>
      <c r="L398" s="710"/>
      <c r="M398" s="711"/>
      <c r="N398" s="242"/>
      <c r="O398" s="707" t="s">
        <v>1</v>
      </c>
      <c r="P398" s="709" t="s">
        <v>2</v>
      </c>
      <c r="Q398" s="710"/>
      <c r="R398" s="710"/>
      <c r="S398" s="710"/>
      <c r="T398" s="710"/>
      <c r="U398" s="710"/>
      <c r="V398" s="710"/>
      <c r="W398" s="710"/>
      <c r="X398" s="710"/>
      <c r="Y398" s="710"/>
      <c r="Z398" s="711"/>
      <c r="AA398" s="182"/>
    </row>
    <row r="399" spans="1:27" ht="15" customHeight="1" thickBot="1" x14ac:dyDescent="0.25">
      <c r="A399" s="182"/>
      <c r="B399" s="708"/>
      <c r="C399" s="12">
        <v>4</v>
      </c>
      <c r="D399" s="12">
        <v>3.5</v>
      </c>
      <c r="E399" s="12">
        <v>3</v>
      </c>
      <c r="F399" s="12">
        <v>2.5</v>
      </c>
      <c r="G399" s="12">
        <v>2</v>
      </c>
      <c r="H399" s="12">
        <v>1.5</v>
      </c>
      <c r="I399" s="12">
        <v>1</v>
      </c>
      <c r="J399" s="12">
        <v>0</v>
      </c>
      <c r="K399" s="12" t="s">
        <v>3</v>
      </c>
      <c r="L399" s="12" t="s">
        <v>4</v>
      </c>
      <c r="M399" s="140" t="s">
        <v>5</v>
      </c>
      <c r="N399" s="242"/>
      <c r="O399" s="708"/>
      <c r="P399" s="12">
        <v>4</v>
      </c>
      <c r="Q399" s="12">
        <v>3.5</v>
      </c>
      <c r="R399" s="12">
        <v>3</v>
      </c>
      <c r="S399" s="12">
        <v>2.5</v>
      </c>
      <c r="T399" s="12">
        <v>2</v>
      </c>
      <c r="U399" s="12">
        <v>1.5</v>
      </c>
      <c r="V399" s="12">
        <v>1</v>
      </c>
      <c r="W399" s="12">
        <v>0</v>
      </c>
      <c r="X399" s="12" t="s">
        <v>3</v>
      </c>
      <c r="Y399" s="12" t="s">
        <v>4</v>
      </c>
      <c r="Z399" s="140" t="s">
        <v>5</v>
      </c>
      <c r="AA399" s="182"/>
    </row>
    <row r="400" spans="1:27" ht="15" customHeight="1" x14ac:dyDescent="0.2">
      <c r="A400" s="182"/>
      <c r="B400" s="50" t="s">
        <v>190</v>
      </c>
      <c r="C400" s="51">
        <v>40</v>
      </c>
      <c r="D400" s="51">
        <v>13</v>
      </c>
      <c r="E400" s="51">
        <v>11</v>
      </c>
      <c r="F400" s="51">
        <v>4</v>
      </c>
      <c r="G400" s="51"/>
      <c r="H400" s="51">
        <v>1</v>
      </c>
      <c r="I400" s="51">
        <v>1</v>
      </c>
      <c r="J400" s="51"/>
      <c r="K400" s="51"/>
      <c r="L400" s="51"/>
      <c r="M400" s="51">
        <f>SUM(C400:L400)</f>
        <v>70</v>
      </c>
      <c r="N400" s="242"/>
      <c r="O400" s="289" t="s">
        <v>191</v>
      </c>
      <c r="P400" s="279">
        <v>21</v>
      </c>
      <c r="Q400" s="279">
        <v>10</v>
      </c>
      <c r="R400" s="279">
        <v>16</v>
      </c>
      <c r="S400" s="279">
        <v>18</v>
      </c>
      <c r="T400" s="279">
        <v>3</v>
      </c>
      <c r="U400" s="279">
        <v>1</v>
      </c>
      <c r="V400" s="279"/>
      <c r="W400" s="279">
        <v>1</v>
      </c>
      <c r="X400" s="279"/>
      <c r="Y400" s="279"/>
      <c r="Z400" s="280">
        <f>SUM(P400:Y400)</f>
        <v>70</v>
      </c>
      <c r="AA400" s="182"/>
    </row>
    <row r="401" spans="1:27" ht="15" customHeight="1" x14ac:dyDescent="0.2">
      <c r="A401" s="182"/>
      <c r="B401" s="50" t="s">
        <v>192</v>
      </c>
      <c r="C401" s="51">
        <v>9</v>
      </c>
      <c r="D401" s="51">
        <v>3</v>
      </c>
      <c r="E401" s="51">
        <v>2</v>
      </c>
      <c r="F401" s="51">
        <v>1</v>
      </c>
      <c r="G401" s="51">
        <v>2</v>
      </c>
      <c r="H401" s="51"/>
      <c r="I401" s="51"/>
      <c r="J401" s="51"/>
      <c r="K401" s="51"/>
      <c r="L401" s="51"/>
      <c r="M401" s="53">
        <f>SUM(C401:L401)</f>
        <v>17</v>
      </c>
      <c r="N401" s="182"/>
      <c r="O401" s="290" t="s">
        <v>193</v>
      </c>
      <c r="P401" s="53">
        <v>10</v>
      </c>
      <c r="Q401" s="53">
        <v>1</v>
      </c>
      <c r="R401" s="53">
        <v>2</v>
      </c>
      <c r="S401" s="53">
        <v>2</v>
      </c>
      <c r="T401" s="53">
        <v>0</v>
      </c>
      <c r="U401" s="53">
        <v>1</v>
      </c>
      <c r="V401" s="53">
        <v>1</v>
      </c>
      <c r="W401" s="53"/>
      <c r="X401" s="51"/>
      <c r="Y401" s="51"/>
      <c r="Z401" s="282">
        <f>SUM(P401:Y401)</f>
        <v>17</v>
      </c>
      <c r="AA401" s="182"/>
    </row>
    <row r="402" spans="1:27" ht="15" customHeight="1" x14ac:dyDescent="0.2">
      <c r="A402" s="182"/>
      <c r="B402" s="53" t="s">
        <v>5</v>
      </c>
      <c r="C402" s="51">
        <f t="shared" ref="C402:I402" si="223">SUM(C400:C401)</f>
        <v>49</v>
      </c>
      <c r="D402" s="51">
        <f t="shared" si="223"/>
        <v>16</v>
      </c>
      <c r="E402" s="51">
        <f t="shared" si="223"/>
        <v>13</v>
      </c>
      <c r="F402" s="51">
        <f t="shared" si="223"/>
        <v>5</v>
      </c>
      <c r="G402" s="51">
        <f t="shared" si="223"/>
        <v>2</v>
      </c>
      <c r="H402" s="51">
        <f t="shared" si="223"/>
        <v>1</v>
      </c>
      <c r="I402" s="51">
        <f t="shared" si="223"/>
        <v>1</v>
      </c>
      <c r="J402" s="51"/>
      <c r="K402" s="51"/>
      <c r="L402" s="51"/>
      <c r="M402" s="53">
        <f>SUM(C402:L402)</f>
        <v>87</v>
      </c>
      <c r="N402" s="182"/>
      <c r="O402" s="290" t="s">
        <v>5</v>
      </c>
      <c r="P402" s="51">
        <f t="shared" ref="P402:W402" si="224">SUM(P400:P401)</f>
        <v>31</v>
      </c>
      <c r="Q402" s="51">
        <f t="shared" si="224"/>
        <v>11</v>
      </c>
      <c r="R402" s="51">
        <f t="shared" si="224"/>
        <v>18</v>
      </c>
      <c r="S402" s="51">
        <f t="shared" si="224"/>
        <v>20</v>
      </c>
      <c r="T402" s="51">
        <f t="shared" si="224"/>
        <v>3</v>
      </c>
      <c r="U402" s="51">
        <f t="shared" si="224"/>
        <v>2</v>
      </c>
      <c r="V402" s="51">
        <f t="shared" si="224"/>
        <v>1</v>
      </c>
      <c r="W402" s="51">
        <f t="shared" si="224"/>
        <v>1</v>
      </c>
      <c r="X402" s="51"/>
      <c r="Y402" s="51"/>
      <c r="Z402" s="282">
        <f>SUM(P402:Y402)</f>
        <v>87</v>
      </c>
      <c r="AA402" s="182"/>
    </row>
    <row r="403" spans="1:27" ht="15" customHeight="1" x14ac:dyDescent="0.2">
      <c r="A403" s="182"/>
      <c r="B403" s="53" t="s">
        <v>242</v>
      </c>
      <c r="C403" s="51">
        <f>C402*C399</f>
        <v>196</v>
      </c>
      <c r="D403" s="51">
        <f t="shared" ref="D403:I403" si="225">D402*D399</f>
        <v>56</v>
      </c>
      <c r="E403" s="51">
        <f t="shared" si="225"/>
        <v>39</v>
      </c>
      <c r="F403" s="51">
        <f t="shared" si="225"/>
        <v>12.5</v>
      </c>
      <c r="G403" s="51">
        <f t="shared" si="225"/>
        <v>4</v>
      </c>
      <c r="H403" s="51">
        <f t="shared" si="225"/>
        <v>1.5</v>
      </c>
      <c r="I403" s="51">
        <f t="shared" si="225"/>
        <v>1</v>
      </c>
      <c r="J403" s="51">
        <v>0</v>
      </c>
      <c r="K403" s="51"/>
      <c r="L403" s="51"/>
      <c r="M403" s="53">
        <f>SUM(C403:L403)</f>
        <v>310</v>
      </c>
      <c r="N403" s="182"/>
      <c r="O403" s="290" t="s">
        <v>242</v>
      </c>
      <c r="P403" s="51">
        <f>P402*P399</f>
        <v>124</v>
      </c>
      <c r="Q403" s="51">
        <f t="shared" ref="Q403:W403" si="226">Q402*Q399</f>
        <v>38.5</v>
      </c>
      <c r="R403" s="51">
        <f t="shared" si="226"/>
        <v>54</v>
      </c>
      <c r="S403" s="51">
        <f t="shared" si="226"/>
        <v>50</v>
      </c>
      <c r="T403" s="51">
        <f t="shared" si="226"/>
        <v>6</v>
      </c>
      <c r="U403" s="51">
        <f t="shared" si="226"/>
        <v>3</v>
      </c>
      <c r="V403" s="51">
        <f t="shared" si="226"/>
        <v>1</v>
      </c>
      <c r="W403" s="51">
        <f t="shared" si="226"/>
        <v>0</v>
      </c>
      <c r="X403" s="51"/>
      <c r="Y403" s="51"/>
      <c r="Z403" s="282">
        <f>SUM(P403:Y403)</f>
        <v>276.5</v>
      </c>
      <c r="AA403" s="182"/>
    </row>
    <row r="404" spans="1:27" ht="15" customHeight="1" x14ac:dyDescent="0.2">
      <c r="A404" s="182"/>
      <c r="B404" s="53" t="s">
        <v>26</v>
      </c>
      <c r="C404" s="51">
        <f>M403/M402</f>
        <v>3.5632183908045976</v>
      </c>
      <c r="D404" s="51"/>
      <c r="E404" s="51"/>
      <c r="F404" s="51"/>
      <c r="G404" s="51"/>
      <c r="H404" s="51"/>
      <c r="I404" s="51"/>
      <c r="J404" s="51"/>
      <c r="K404" s="51"/>
      <c r="L404" s="51"/>
      <c r="M404" s="53"/>
      <c r="N404" s="182"/>
      <c r="O404" s="290" t="s">
        <v>26</v>
      </c>
      <c r="P404" s="150">
        <f>Z403/Z402</f>
        <v>3.1781609195402298</v>
      </c>
      <c r="Q404" s="51"/>
      <c r="R404" s="51"/>
      <c r="S404" s="51"/>
      <c r="T404" s="51"/>
      <c r="U404" s="51"/>
      <c r="V404" s="51"/>
      <c r="W404" s="51"/>
      <c r="X404" s="51"/>
      <c r="Y404" s="51"/>
      <c r="Z404" s="282"/>
      <c r="AA404" s="182"/>
    </row>
    <row r="405" spans="1:27" ht="15" customHeight="1" x14ac:dyDescent="0.2">
      <c r="A405" s="182"/>
      <c r="B405" s="53" t="s">
        <v>28</v>
      </c>
      <c r="C405" s="51">
        <f>(C402*100)/M402</f>
        <v>56.321839080459768</v>
      </c>
      <c r="D405" s="51">
        <f>(D402*100)/M402</f>
        <v>18.390804597701148</v>
      </c>
      <c r="E405" s="51">
        <f>(E402*100)/M402</f>
        <v>14.942528735632184</v>
      </c>
      <c r="F405" s="51">
        <f>(F402*100)/M402</f>
        <v>5.7471264367816088</v>
      </c>
      <c r="G405" s="51">
        <f>(G402*100)/M402</f>
        <v>2.2988505747126435</v>
      </c>
      <c r="H405" s="51">
        <f>(H402*100)/M402</f>
        <v>1.1494252873563218</v>
      </c>
      <c r="I405" s="51">
        <f>(I402*100)/M402</f>
        <v>1.1494252873563218</v>
      </c>
      <c r="J405" s="51">
        <f>(J402*100)/M402</f>
        <v>0</v>
      </c>
      <c r="K405" s="51"/>
      <c r="L405" s="51"/>
      <c r="M405" s="53">
        <f>SUM(C405:L405)</f>
        <v>100</v>
      </c>
      <c r="N405" s="243"/>
      <c r="O405" s="290" t="s">
        <v>28</v>
      </c>
      <c r="P405" s="150">
        <f>(P402*100)/Z402</f>
        <v>35.632183908045974</v>
      </c>
      <c r="Q405" s="150">
        <f>(Q402*100)/Z402</f>
        <v>12.64367816091954</v>
      </c>
      <c r="R405" s="150">
        <f>(R402*100)/Z402</f>
        <v>20.689655172413794</v>
      </c>
      <c r="S405" s="150">
        <f>(S402*100)/Z402</f>
        <v>22.988505747126435</v>
      </c>
      <c r="T405" s="150">
        <f>(T402*100)/Z402</f>
        <v>3.4482758620689653</v>
      </c>
      <c r="U405" s="150">
        <f>(U402*100)/Z402</f>
        <v>2.2988505747126435</v>
      </c>
      <c r="V405" s="150">
        <f>(V402*100)/Z402</f>
        <v>1.1494252873563218</v>
      </c>
      <c r="W405" s="150">
        <f>(W402*100)/Z402</f>
        <v>1.1494252873563218</v>
      </c>
      <c r="X405" s="150"/>
      <c r="Y405" s="51"/>
      <c r="Z405" s="282">
        <f>SUM(P405:Y405)</f>
        <v>100</v>
      </c>
      <c r="AA405" s="182"/>
    </row>
    <row r="406" spans="1:27" ht="15" customHeight="1" x14ac:dyDescent="0.45">
      <c r="A406" s="182"/>
      <c r="B406" s="50" t="s">
        <v>194</v>
      </c>
      <c r="C406" s="51">
        <v>24</v>
      </c>
      <c r="D406" s="51">
        <v>20</v>
      </c>
      <c r="E406" s="51">
        <v>6</v>
      </c>
      <c r="F406" s="51">
        <v>4</v>
      </c>
      <c r="G406" s="51"/>
      <c r="H406" s="51">
        <v>2</v>
      </c>
      <c r="I406" s="51"/>
      <c r="J406" s="51"/>
      <c r="K406" s="51"/>
      <c r="L406" s="51"/>
      <c r="M406" s="53">
        <f>SUM(C406:L406)</f>
        <v>56</v>
      </c>
      <c r="N406" s="182"/>
      <c r="O406" s="290" t="s">
        <v>195</v>
      </c>
      <c r="P406" s="59">
        <v>15</v>
      </c>
      <c r="Q406" s="59">
        <v>25</v>
      </c>
      <c r="R406" s="59">
        <v>9</v>
      </c>
      <c r="S406" s="59">
        <v>4</v>
      </c>
      <c r="T406" s="59">
        <v>2</v>
      </c>
      <c r="U406" s="59"/>
      <c r="V406" s="59"/>
      <c r="W406" s="59">
        <v>1</v>
      </c>
      <c r="X406" s="51"/>
      <c r="Y406" s="51"/>
      <c r="Z406" s="282">
        <f>SUM(P406:Y406)</f>
        <v>56</v>
      </c>
      <c r="AA406" s="182"/>
    </row>
    <row r="407" spans="1:27" ht="15" customHeight="1" x14ac:dyDescent="0.2">
      <c r="A407" s="182"/>
      <c r="B407" s="53" t="s">
        <v>5</v>
      </c>
      <c r="C407" s="51">
        <f t="shared" ref="C407:H407" si="227">SUM(C406)</f>
        <v>24</v>
      </c>
      <c r="D407" s="51">
        <f t="shared" si="227"/>
        <v>20</v>
      </c>
      <c r="E407" s="51">
        <f t="shared" si="227"/>
        <v>6</v>
      </c>
      <c r="F407" s="51">
        <f t="shared" si="227"/>
        <v>4</v>
      </c>
      <c r="G407" s="51">
        <f t="shared" si="227"/>
        <v>0</v>
      </c>
      <c r="H407" s="51">
        <f t="shared" si="227"/>
        <v>2</v>
      </c>
      <c r="I407" s="51"/>
      <c r="J407" s="51"/>
      <c r="K407" s="51"/>
      <c r="L407" s="51"/>
      <c r="M407" s="53">
        <f>SUM(C407:L407)</f>
        <v>56</v>
      </c>
      <c r="N407" s="182"/>
      <c r="O407" s="290" t="s">
        <v>5</v>
      </c>
      <c r="P407" s="51">
        <f t="shared" ref="P407:W407" si="228">SUM(P406)</f>
        <v>15</v>
      </c>
      <c r="Q407" s="51">
        <f t="shared" si="228"/>
        <v>25</v>
      </c>
      <c r="R407" s="51">
        <f t="shared" si="228"/>
        <v>9</v>
      </c>
      <c r="S407" s="51">
        <f t="shared" si="228"/>
        <v>4</v>
      </c>
      <c r="T407" s="51">
        <f t="shared" si="228"/>
        <v>2</v>
      </c>
      <c r="U407" s="51">
        <f t="shared" si="228"/>
        <v>0</v>
      </c>
      <c r="V407" s="51">
        <f t="shared" si="228"/>
        <v>0</v>
      </c>
      <c r="W407" s="51">
        <f t="shared" si="228"/>
        <v>1</v>
      </c>
      <c r="X407" s="51"/>
      <c r="Y407" s="51"/>
      <c r="Z407" s="282">
        <f>SUM(P407:Y407)</f>
        <v>56</v>
      </c>
      <c r="AA407" s="182"/>
    </row>
    <row r="408" spans="1:27" ht="15" customHeight="1" x14ac:dyDescent="0.2">
      <c r="A408" s="182"/>
      <c r="B408" s="53" t="s">
        <v>242</v>
      </c>
      <c r="C408" s="51">
        <f t="shared" ref="C408:H408" si="229">C407*C399</f>
        <v>96</v>
      </c>
      <c r="D408" s="51">
        <f t="shared" si="229"/>
        <v>70</v>
      </c>
      <c r="E408" s="51">
        <f t="shared" si="229"/>
        <v>18</v>
      </c>
      <c r="F408" s="51">
        <f t="shared" si="229"/>
        <v>10</v>
      </c>
      <c r="G408" s="51">
        <f t="shared" si="229"/>
        <v>0</v>
      </c>
      <c r="H408" s="51">
        <f t="shared" si="229"/>
        <v>3</v>
      </c>
      <c r="I408" s="51"/>
      <c r="J408" s="51"/>
      <c r="K408" s="51"/>
      <c r="L408" s="51"/>
      <c r="M408" s="53">
        <f>SUM(C408:L408)</f>
        <v>197</v>
      </c>
      <c r="N408" s="182"/>
      <c r="O408" s="290" t="s">
        <v>242</v>
      </c>
      <c r="P408" s="51">
        <f>P407*P399</f>
        <v>60</v>
      </c>
      <c r="Q408" s="51">
        <f t="shared" ref="Q408:W408" si="230">Q407*Q399</f>
        <v>87.5</v>
      </c>
      <c r="R408" s="51">
        <f t="shared" si="230"/>
        <v>27</v>
      </c>
      <c r="S408" s="51">
        <f t="shared" si="230"/>
        <v>10</v>
      </c>
      <c r="T408" s="51">
        <f t="shared" si="230"/>
        <v>4</v>
      </c>
      <c r="U408" s="51">
        <f t="shared" si="230"/>
        <v>0</v>
      </c>
      <c r="V408" s="51">
        <f t="shared" si="230"/>
        <v>0</v>
      </c>
      <c r="W408" s="51">
        <f t="shared" si="230"/>
        <v>0</v>
      </c>
      <c r="X408" s="51"/>
      <c r="Y408" s="51"/>
      <c r="Z408" s="282">
        <f>SUM(P408:Y408)</f>
        <v>188.5</v>
      </c>
      <c r="AA408" s="182"/>
    </row>
    <row r="409" spans="1:27" ht="15" customHeight="1" x14ac:dyDescent="0.2">
      <c r="A409" s="182"/>
      <c r="B409" s="53" t="s">
        <v>26</v>
      </c>
      <c r="C409" s="51">
        <f>M408/M407</f>
        <v>3.5178571428571428</v>
      </c>
      <c r="D409" s="51"/>
      <c r="E409" s="51"/>
      <c r="F409" s="51"/>
      <c r="G409" s="51"/>
      <c r="H409" s="51"/>
      <c r="I409" s="51"/>
      <c r="J409" s="51"/>
      <c r="K409" s="51"/>
      <c r="L409" s="51"/>
      <c r="M409" s="53"/>
      <c r="N409" s="182"/>
      <c r="O409" s="290" t="s">
        <v>26</v>
      </c>
      <c r="P409" s="150">
        <f>Z408/Z407</f>
        <v>3.3660714285714284</v>
      </c>
      <c r="Q409" s="51"/>
      <c r="R409" s="51"/>
      <c r="S409" s="51"/>
      <c r="T409" s="51"/>
      <c r="U409" s="51"/>
      <c r="V409" s="51"/>
      <c r="W409" s="51"/>
      <c r="X409" s="51"/>
      <c r="Y409" s="51"/>
      <c r="Z409" s="282"/>
      <c r="AA409" s="182"/>
    </row>
    <row r="410" spans="1:27" ht="15" customHeight="1" x14ac:dyDescent="0.2">
      <c r="A410" s="182"/>
      <c r="B410" s="53" t="s">
        <v>28</v>
      </c>
      <c r="C410" s="51">
        <f>(C407*100)/M407</f>
        <v>42.857142857142854</v>
      </c>
      <c r="D410" s="51">
        <f>(D407*100)/M407</f>
        <v>35.714285714285715</v>
      </c>
      <c r="E410" s="51">
        <f>(E407*100)/M407</f>
        <v>10.714285714285714</v>
      </c>
      <c r="F410" s="51">
        <f>(F407*100)/M407</f>
        <v>7.1428571428571432</v>
      </c>
      <c r="G410" s="51">
        <f>(G407*100)/M407</f>
        <v>0</v>
      </c>
      <c r="H410" s="51">
        <f>(H407*100)/M407</f>
        <v>3.5714285714285716</v>
      </c>
      <c r="I410" s="51"/>
      <c r="J410" s="51"/>
      <c r="K410" s="51"/>
      <c r="L410" s="51"/>
      <c r="M410" s="53">
        <f>SUM(C410:L410)</f>
        <v>99.999999999999986</v>
      </c>
      <c r="N410" s="243"/>
      <c r="O410" s="290" t="s">
        <v>28</v>
      </c>
      <c r="P410" s="150">
        <f>(P407*100)/Z407</f>
        <v>26.785714285714285</v>
      </c>
      <c r="Q410" s="150">
        <f>(Q407*100)/Z407</f>
        <v>44.642857142857146</v>
      </c>
      <c r="R410" s="150">
        <f>(R407*100)/Z407</f>
        <v>16.071428571428573</v>
      </c>
      <c r="S410" s="150">
        <f>(S407*100)/Z407</f>
        <v>7.1428571428571432</v>
      </c>
      <c r="T410" s="150">
        <f>(T407*100)/Z407</f>
        <v>3.5714285714285716</v>
      </c>
      <c r="U410" s="150">
        <f>(U407*100)/Z407</f>
        <v>0</v>
      </c>
      <c r="V410" s="150">
        <f>(V407*100)/Z407</f>
        <v>0</v>
      </c>
      <c r="W410" s="150">
        <f>(W407*100)/Z407</f>
        <v>1.7857142857142858</v>
      </c>
      <c r="X410" s="51"/>
      <c r="Y410" s="51"/>
      <c r="Z410" s="282">
        <f>SUM(P410:Y410)</f>
        <v>100</v>
      </c>
      <c r="AA410" s="182"/>
    </row>
    <row r="411" spans="1:27" ht="15" customHeight="1" x14ac:dyDescent="0.45">
      <c r="A411" s="182"/>
      <c r="B411" s="50" t="s">
        <v>196</v>
      </c>
      <c r="C411" s="51">
        <v>70</v>
      </c>
      <c r="D411" s="51"/>
      <c r="E411" s="51">
        <v>1</v>
      </c>
      <c r="F411" s="51"/>
      <c r="G411" s="51"/>
      <c r="H411" s="51"/>
      <c r="I411" s="51"/>
      <c r="J411" s="51">
        <v>5</v>
      </c>
      <c r="K411" s="51"/>
      <c r="L411" s="51"/>
      <c r="M411" s="53">
        <f>SUM(C411:L411)</f>
        <v>76</v>
      </c>
      <c r="N411" s="182"/>
      <c r="O411" s="290" t="s">
        <v>197</v>
      </c>
      <c r="P411" s="59">
        <v>50</v>
      </c>
      <c r="Q411" s="59">
        <v>0</v>
      </c>
      <c r="R411" s="59">
        <v>7</v>
      </c>
      <c r="S411" s="59">
        <v>0</v>
      </c>
      <c r="T411" s="59">
        <v>3</v>
      </c>
      <c r="U411" s="59">
        <v>0</v>
      </c>
      <c r="V411" s="59">
        <v>11</v>
      </c>
      <c r="W411" s="59">
        <v>2</v>
      </c>
      <c r="X411" s="51"/>
      <c r="Y411" s="51"/>
      <c r="Z411" s="282">
        <f>SUM(P411:Y411)</f>
        <v>73</v>
      </c>
      <c r="AA411" s="182"/>
    </row>
    <row r="412" spans="1:27" ht="15" customHeight="1" x14ac:dyDescent="0.2">
      <c r="A412" s="182"/>
      <c r="B412" s="53" t="s">
        <v>5</v>
      </c>
      <c r="C412" s="51">
        <f>SUM(C411)</f>
        <v>70</v>
      </c>
      <c r="D412" s="51"/>
      <c r="E412" s="51">
        <f>SUM(E411)</f>
        <v>1</v>
      </c>
      <c r="F412" s="51"/>
      <c r="G412" s="51"/>
      <c r="H412" s="51"/>
      <c r="I412" s="51"/>
      <c r="J412" s="51">
        <f>SUM(J411)</f>
        <v>5</v>
      </c>
      <c r="K412" s="51"/>
      <c r="L412" s="51"/>
      <c r="M412" s="53">
        <f>SUM(C412:L412)</f>
        <v>76</v>
      </c>
      <c r="N412" s="182"/>
      <c r="O412" s="290" t="s">
        <v>5</v>
      </c>
      <c r="P412" s="51">
        <f t="shared" ref="P412:W412" si="231">SUM(P411)</f>
        <v>50</v>
      </c>
      <c r="Q412" s="51">
        <f t="shared" si="231"/>
        <v>0</v>
      </c>
      <c r="R412" s="51">
        <f t="shared" si="231"/>
        <v>7</v>
      </c>
      <c r="S412" s="51">
        <f t="shared" si="231"/>
        <v>0</v>
      </c>
      <c r="T412" s="51">
        <f t="shared" si="231"/>
        <v>3</v>
      </c>
      <c r="U412" s="51">
        <f t="shared" si="231"/>
        <v>0</v>
      </c>
      <c r="V412" s="51">
        <f t="shared" si="231"/>
        <v>11</v>
      </c>
      <c r="W412" s="51">
        <f t="shared" si="231"/>
        <v>2</v>
      </c>
      <c r="X412" s="51"/>
      <c r="Y412" s="51"/>
      <c r="Z412" s="282">
        <f>SUM(P412:Y412)</f>
        <v>73</v>
      </c>
      <c r="AA412" s="182"/>
    </row>
    <row r="413" spans="1:27" ht="15" customHeight="1" x14ac:dyDescent="0.2">
      <c r="A413" s="182"/>
      <c r="B413" s="53" t="s">
        <v>242</v>
      </c>
      <c r="C413" s="51">
        <f>C412*C399</f>
        <v>280</v>
      </c>
      <c r="D413" s="51">
        <f t="shared" ref="D413:J413" si="232">D412*D399</f>
        <v>0</v>
      </c>
      <c r="E413" s="51">
        <f t="shared" si="232"/>
        <v>3</v>
      </c>
      <c r="F413" s="51">
        <f t="shared" si="232"/>
        <v>0</v>
      </c>
      <c r="G413" s="51">
        <f t="shared" si="232"/>
        <v>0</v>
      </c>
      <c r="H413" s="51">
        <f t="shared" si="232"/>
        <v>0</v>
      </c>
      <c r="I413" s="51">
        <f t="shared" si="232"/>
        <v>0</v>
      </c>
      <c r="J413" s="51">
        <f t="shared" si="232"/>
        <v>0</v>
      </c>
      <c r="K413" s="51"/>
      <c r="L413" s="51"/>
      <c r="M413" s="53">
        <f>SUM(C413:L413)</f>
        <v>283</v>
      </c>
      <c r="N413" s="182"/>
      <c r="O413" s="290" t="s">
        <v>242</v>
      </c>
      <c r="P413" s="51">
        <f>P412*P399</f>
        <v>200</v>
      </c>
      <c r="Q413" s="51">
        <f t="shared" ref="Q413:W413" si="233">Q412*Q399</f>
        <v>0</v>
      </c>
      <c r="R413" s="51">
        <f t="shared" si="233"/>
        <v>21</v>
      </c>
      <c r="S413" s="51">
        <f t="shared" si="233"/>
        <v>0</v>
      </c>
      <c r="T413" s="51">
        <f t="shared" si="233"/>
        <v>6</v>
      </c>
      <c r="U413" s="51">
        <f t="shared" si="233"/>
        <v>0</v>
      </c>
      <c r="V413" s="51">
        <f t="shared" si="233"/>
        <v>11</v>
      </c>
      <c r="W413" s="51">
        <f t="shared" si="233"/>
        <v>0</v>
      </c>
      <c r="X413" s="51"/>
      <c r="Y413" s="51"/>
      <c r="Z413" s="282">
        <f>SUM(P413:Y413)</f>
        <v>238</v>
      </c>
      <c r="AA413" s="182"/>
    </row>
    <row r="414" spans="1:27" ht="15" customHeight="1" x14ac:dyDescent="0.2">
      <c r="A414" s="182"/>
      <c r="B414" s="53" t="s">
        <v>26</v>
      </c>
      <c r="C414" s="51">
        <f>M413/M412</f>
        <v>3.7236842105263159</v>
      </c>
      <c r="D414" s="51"/>
      <c r="E414" s="51"/>
      <c r="F414" s="51"/>
      <c r="G414" s="51"/>
      <c r="H414" s="51"/>
      <c r="I414" s="51"/>
      <c r="J414" s="51"/>
      <c r="K414" s="51"/>
      <c r="L414" s="51"/>
      <c r="M414" s="53"/>
      <c r="N414" s="182"/>
      <c r="O414" s="290" t="s">
        <v>26</v>
      </c>
      <c r="P414" s="150">
        <f>Z413/Z412</f>
        <v>3.2602739726027399</v>
      </c>
      <c r="Q414" s="150"/>
      <c r="R414" s="150"/>
      <c r="S414" s="150"/>
      <c r="T414" s="150"/>
      <c r="U414" s="150"/>
      <c r="V414" s="150"/>
      <c r="W414" s="150"/>
      <c r="X414" s="51"/>
      <c r="Y414" s="51"/>
      <c r="Z414" s="282"/>
      <c r="AA414" s="182"/>
    </row>
    <row r="415" spans="1:27" ht="15" customHeight="1" x14ac:dyDescent="0.2">
      <c r="A415" s="182"/>
      <c r="B415" s="53" t="s">
        <v>28</v>
      </c>
      <c r="C415" s="51">
        <f>(C412*100)/M412</f>
        <v>92.10526315789474</v>
      </c>
      <c r="D415" s="51">
        <f>(D412*100)/M412</f>
        <v>0</v>
      </c>
      <c r="E415" s="51">
        <f>(E412*100)/M412</f>
        <v>1.3157894736842106</v>
      </c>
      <c r="F415" s="51">
        <f>(F412*100)/M412</f>
        <v>0</v>
      </c>
      <c r="G415" s="51">
        <f>(G412*100)/M412</f>
        <v>0</v>
      </c>
      <c r="H415" s="51">
        <f>(H412*100)/M412</f>
        <v>0</v>
      </c>
      <c r="I415" s="51">
        <f>(I412*100)/M412</f>
        <v>0</v>
      </c>
      <c r="J415" s="51">
        <f>(J412*100)/M412</f>
        <v>6.5789473684210522</v>
      </c>
      <c r="K415" s="51"/>
      <c r="L415" s="51"/>
      <c r="M415" s="53">
        <f>SUM(C415:L415)</f>
        <v>100</v>
      </c>
      <c r="N415" s="243"/>
      <c r="O415" s="290" t="s">
        <v>28</v>
      </c>
      <c r="P415" s="150">
        <f>(P412*100)/Z412</f>
        <v>68.493150684931507</v>
      </c>
      <c r="Q415" s="150">
        <f>(Q412*100)/Z412</f>
        <v>0</v>
      </c>
      <c r="R415" s="150">
        <f>(R412*100)/Z412</f>
        <v>9.5890410958904102</v>
      </c>
      <c r="S415" s="150">
        <f>(S412*100)/Z412</f>
        <v>0</v>
      </c>
      <c r="T415" s="150">
        <f>(T412*100)/Z412</f>
        <v>4.1095890410958908</v>
      </c>
      <c r="U415" s="150">
        <f>(U412*100)/Z412</f>
        <v>0</v>
      </c>
      <c r="V415" s="150">
        <f>(V412*100)/Z412</f>
        <v>15.068493150684931</v>
      </c>
      <c r="W415" s="150">
        <f>(W412*100)/Z412</f>
        <v>2.7397260273972601</v>
      </c>
      <c r="X415" s="51"/>
      <c r="Y415" s="51"/>
      <c r="Z415" s="282">
        <f>SUM(P415:Y415)</f>
        <v>99.999999999999986</v>
      </c>
      <c r="AA415" s="182"/>
    </row>
    <row r="416" spans="1:27" ht="15" customHeight="1" x14ac:dyDescent="0.2">
      <c r="A416" s="182"/>
      <c r="B416" s="50" t="s">
        <v>199</v>
      </c>
      <c r="C416" s="51">
        <v>31</v>
      </c>
      <c r="D416" s="51">
        <v>17</v>
      </c>
      <c r="E416" s="51">
        <v>10</v>
      </c>
      <c r="F416" s="51"/>
      <c r="G416" s="51"/>
      <c r="H416" s="51"/>
      <c r="I416" s="51"/>
      <c r="J416" s="51">
        <v>1</v>
      </c>
      <c r="K416" s="51"/>
      <c r="L416" s="51"/>
      <c r="M416" s="53">
        <f>SUM(C416:L416)</f>
        <v>59</v>
      </c>
      <c r="N416" s="182"/>
      <c r="O416" s="291" t="s">
        <v>198</v>
      </c>
      <c r="P416" s="51">
        <v>36</v>
      </c>
      <c r="Q416" s="51">
        <v>17</v>
      </c>
      <c r="R416" s="51">
        <v>2</v>
      </c>
      <c r="S416" s="51"/>
      <c r="T416" s="51"/>
      <c r="U416" s="51"/>
      <c r="V416" s="51"/>
      <c r="W416" s="51"/>
      <c r="X416" s="51"/>
      <c r="Y416" s="51"/>
      <c r="Z416" s="282">
        <f>SUM(P416:Y416)</f>
        <v>55</v>
      </c>
      <c r="AA416" s="182"/>
    </row>
    <row r="417" spans="1:27" ht="15" customHeight="1" x14ac:dyDescent="0.45">
      <c r="A417" s="182"/>
      <c r="B417" s="50" t="s">
        <v>201</v>
      </c>
      <c r="C417" s="51">
        <v>14</v>
      </c>
      <c r="D417" s="51"/>
      <c r="E417" s="51">
        <v>1</v>
      </c>
      <c r="F417" s="51"/>
      <c r="G417" s="51"/>
      <c r="H417" s="51"/>
      <c r="I417" s="51"/>
      <c r="J417" s="51"/>
      <c r="K417" s="51"/>
      <c r="L417" s="51"/>
      <c r="M417" s="53">
        <f>SUM(C417:L417)</f>
        <v>15</v>
      </c>
      <c r="N417" s="182"/>
      <c r="O417" s="290" t="s">
        <v>200</v>
      </c>
      <c r="P417" s="59">
        <v>12</v>
      </c>
      <c r="Q417" s="59">
        <v>0</v>
      </c>
      <c r="R417" s="59">
        <v>3</v>
      </c>
      <c r="S417" s="59"/>
      <c r="T417" s="59"/>
      <c r="U417" s="59"/>
      <c r="V417" s="59"/>
      <c r="W417" s="59"/>
      <c r="X417" s="51"/>
      <c r="Y417" s="51"/>
      <c r="Z417" s="282">
        <f>SUM(P417:Y417)</f>
        <v>15</v>
      </c>
      <c r="AA417" s="182"/>
    </row>
    <row r="418" spans="1:27" ht="15" customHeight="1" x14ac:dyDescent="0.2">
      <c r="A418" s="182"/>
      <c r="B418" s="53" t="s">
        <v>5</v>
      </c>
      <c r="C418" s="51">
        <f>SUM(C416:C417)</f>
        <v>45</v>
      </c>
      <c r="D418" s="51">
        <f>SUM(D416:D417)</f>
        <v>17</v>
      </c>
      <c r="E418" s="51">
        <f>SUM(E416:E417)</f>
        <v>11</v>
      </c>
      <c r="F418" s="51">
        <f>SUM(F416:F417)</f>
        <v>0</v>
      </c>
      <c r="G418" s="51"/>
      <c r="H418" s="51"/>
      <c r="I418" s="51"/>
      <c r="J418" s="51">
        <f>SUM(J416:J417)</f>
        <v>1</v>
      </c>
      <c r="K418" s="51"/>
      <c r="L418" s="51"/>
      <c r="M418" s="53">
        <f>SUM(C418:L418)</f>
        <v>74</v>
      </c>
      <c r="N418" s="182"/>
      <c r="O418" s="290" t="s">
        <v>5</v>
      </c>
      <c r="P418" s="51">
        <f>SUM(P416:P417)</f>
        <v>48</v>
      </c>
      <c r="Q418" s="51">
        <f>SUM(Q416:Q417)</f>
        <v>17</v>
      </c>
      <c r="R418" s="51">
        <f>SUM(R416:R417)</f>
        <v>5</v>
      </c>
      <c r="S418" s="51"/>
      <c r="T418" s="51"/>
      <c r="U418" s="51"/>
      <c r="V418" s="51"/>
      <c r="W418" s="51"/>
      <c r="X418" s="51"/>
      <c r="Y418" s="51"/>
      <c r="Z418" s="282">
        <f>SUM(Z416:Z417)</f>
        <v>70</v>
      </c>
      <c r="AA418" s="182"/>
    </row>
    <row r="419" spans="1:27" ht="15" customHeight="1" x14ac:dyDescent="0.2">
      <c r="A419" s="182"/>
      <c r="B419" s="53" t="s">
        <v>242</v>
      </c>
      <c r="C419" s="51">
        <f>C418*C399</f>
        <v>180</v>
      </c>
      <c r="D419" s="51">
        <f t="shared" ref="D419:J419" si="234">D418*D399</f>
        <v>59.5</v>
      </c>
      <c r="E419" s="51">
        <f t="shared" si="234"/>
        <v>33</v>
      </c>
      <c r="F419" s="51">
        <f t="shared" si="234"/>
        <v>0</v>
      </c>
      <c r="G419" s="51">
        <f t="shared" si="234"/>
        <v>0</v>
      </c>
      <c r="H419" s="51">
        <f t="shared" si="234"/>
        <v>0</v>
      </c>
      <c r="I419" s="51">
        <f t="shared" si="234"/>
        <v>0</v>
      </c>
      <c r="J419" s="51">
        <f t="shared" si="234"/>
        <v>0</v>
      </c>
      <c r="K419" s="51"/>
      <c r="L419" s="51"/>
      <c r="M419" s="53">
        <f>SUM(C419:L419)</f>
        <v>272.5</v>
      </c>
      <c r="N419" s="182"/>
      <c r="O419" s="290" t="s">
        <v>242</v>
      </c>
      <c r="P419" s="51">
        <f>P418*P399</f>
        <v>192</v>
      </c>
      <c r="Q419" s="51">
        <f t="shared" ref="Q419:W419" si="235">Q418*Q399</f>
        <v>59.5</v>
      </c>
      <c r="R419" s="51">
        <f t="shared" si="235"/>
        <v>15</v>
      </c>
      <c r="S419" s="51">
        <f t="shared" si="235"/>
        <v>0</v>
      </c>
      <c r="T419" s="51">
        <f t="shared" si="235"/>
        <v>0</v>
      </c>
      <c r="U419" s="51">
        <f t="shared" si="235"/>
        <v>0</v>
      </c>
      <c r="V419" s="51">
        <f t="shared" si="235"/>
        <v>0</v>
      </c>
      <c r="W419" s="51">
        <f t="shared" si="235"/>
        <v>0</v>
      </c>
      <c r="X419" s="51"/>
      <c r="Y419" s="51"/>
      <c r="Z419" s="282">
        <f>SUM(P419:Y419)</f>
        <v>266.5</v>
      </c>
      <c r="AA419" s="182"/>
    </row>
    <row r="420" spans="1:27" ht="15" customHeight="1" x14ac:dyDescent="0.2">
      <c r="A420" s="182"/>
      <c r="B420" s="53" t="s">
        <v>26</v>
      </c>
      <c r="C420" s="51">
        <f>M419/M418</f>
        <v>3.6824324324324325</v>
      </c>
      <c r="D420" s="51"/>
      <c r="E420" s="51"/>
      <c r="F420" s="51"/>
      <c r="G420" s="51"/>
      <c r="H420" s="51"/>
      <c r="I420" s="51"/>
      <c r="J420" s="51"/>
      <c r="K420" s="51"/>
      <c r="L420" s="51"/>
      <c r="M420" s="53"/>
      <c r="N420" s="182"/>
      <c r="O420" s="290" t="s">
        <v>26</v>
      </c>
      <c r="P420" s="150">
        <f>Z419/Z418</f>
        <v>3.8071428571428569</v>
      </c>
      <c r="Q420" s="51"/>
      <c r="R420" s="51"/>
      <c r="S420" s="51"/>
      <c r="T420" s="51"/>
      <c r="U420" s="51"/>
      <c r="V420" s="51"/>
      <c r="W420" s="51"/>
      <c r="X420" s="51"/>
      <c r="Y420" s="51"/>
      <c r="Z420" s="282"/>
      <c r="AA420" s="182"/>
    </row>
    <row r="421" spans="1:27" ht="15" customHeight="1" x14ac:dyDescent="0.2">
      <c r="A421" s="182"/>
      <c r="B421" s="53" t="s">
        <v>28</v>
      </c>
      <c r="C421" s="51">
        <f>(C418*100)/M418</f>
        <v>60.810810810810814</v>
      </c>
      <c r="D421" s="51">
        <f>(D418*100)/M418</f>
        <v>22.972972972972972</v>
      </c>
      <c r="E421" s="51">
        <f>(E418*100)/M418</f>
        <v>14.864864864864865</v>
      </c>
      <c r="F421" s="51">
        <f>(F418*100)/M418</f>
        <v>0</v>
      </c>
      <c r="G421" s="51">
        <f>(G418*100)/M418</f>
        <v>0</v>
      </c>
      <c r="H421" s="51">
        <f>(H418*100)/M418</f>
        <v>0</v>
      </c>
      <c r="I421" s="51">
        <f>(I418*100)/M418</f>
        <v>0</v>
      </c>
      <c r="J421" s="51">
        <f>(J418*100)/M418</f>
        <v>1.3513513513513513</v>
      </c>
      <c r="K421" s="51"/>
      <c r="L421" s="51"/>
      <c r="M421" s="53">
        <f>SUM(C421:L421)</f>
        <v>100.00000000000001</v>
      </c>
      <c r="N421" s="182"/>
      <c r="O421" s="290" t="s">
        <v>28</v>
      </c>
      <c r="P421" s="51">
        <f>(P418*100)/Z418</f>
        <v>68.571428571428569</v>
      </c>
      <c r="Q421" s="51">
        <f>(Q418*100)/Z418</f>
        <v>24.285714285714285</v>
      </c>
      <c r="R421" s="51">
        <f>(R418*100)/Z418</f>
        <v>7.1428571428571432</v>
      </c>
      <c r="S421" s="51">
        <f>(S418*100)/Z418</f>
        <v>0</v>
      </c>
      <c r="T421" s="51">
        <f>(T418*100)/Z418</f>
        <v>0</v>
      </c>
      <c r="U421" s="51">
        <f>(U418*100)/Z418</f>
        <v>0</v>
      </c>
      <c r="V421" s="51">
        <f>(V418*100)/Z418</f>
        <v>0</v>
      </c>
      <c r="W421" s="51">
        <f>(W418*100)/Z418</f>
        <v>0</v>
      </c>
      <c r="X421" s="51"/>
      <c r="Y421" s="51"/>
      <c r="Z421" s="282">
        <f>SUM(P421:Y421)</f>
        <v>100</v>
      </c>
      <c r="AA421" s="182"/>
    </row>
    <row r="422" spans="1:27" ht="15" customHeight="1" x14ac:dyDescent="0.45">
      <c r="A422" s="182"/>
      <c r="B422" s="50" t="s">
        <v>203</v>
      </c>
      <c r="C422" s="51">
        <v>19</v>
      </c>
      <c r="D422" s="51">
        <v>6</v>
      </c>
      <c r="E422" s="51">
        <v>10</v>
      </c>
      <c r="F422" s="51">
        <v>10</v>
      </c>
      <c r="G422" s="51"/>
      <c r="H422" s="51"/>
      <c r="I422" s="51"/>
      <c r="J422" s="51">
        <v>1</v>
      </c>
      <c r="K422" s="51"/>
      <c r="L422" s="51"/>
      <c r="M422" s="53">
        <f>SUM(C422:L422)</f>
        <v>46</v>
      </c>
      <c r="N422" s="182"/>
      <c r="O422" s="290" t="s">
        <v>202</v>
      </c>
      <c r="P422" s="59">
        <v>34</v>
      </c>
      <c r="Q422" s="59">
        <v>5</v>
      </c>
      <c r="R422" s="59">
        <v>3</v>
      </c>
      <c r="S422" s="59">
        <v>1</v>
      </c>
      <c r="T422" s="59"/>
      <c r="U422" s="59"/>
      <c r="V422" s="59"/>
      <c r="W422" s="59">
        <v>1</v>
      </c>
      <c r="X422" s="51"/>
      <c r="Y422" s="51"/>
      <c r="Z422" s="282">
        <f>SUM(P422:Y422)</f>
        <v>44</v>
      </c>
      <c r="AA422" s="182"/>
    </row>
    <row r="423" spans="1:27" ht="15" customHeight="1" x14ac:dyDescent="0.45">
      <c r="A423" s="50" t="s">
        <v>205</v>
      </c>
      <c r="B423" s="50" t="s">
        <v>328</v>
      </c>
      <c r="C423" s="51">
        <v>8</v>
      </c>
      <c r="D423" s="51"/>
      <c r="E423" s="51"/>
      <c r="F423" s="51"/>
      <c r="G423" s="51">
        <v>1</v>
      </c>
      <c r="H423" s="51"/>
      <c r="I423" s="51"/>
      <c r="J423" s="51"/>
      <c r="K423" s="51"/>
      <c r="L423" s="51"/>
      <c r="M423" s="53">
        <f>SUM(C423:L423)</f>
        <v>9</v>
      </c>
      <c r="N423" s="182"/>
      <c r="O423" s="292" t="s">
        <v>350</v>
      </c>
      <c r="P423" s="59">
        <v>9</v>
      </c>
      <c r="Q423" s="59"/>
      <c r="R423" s="59"/>
      <c r="S423" s="59"/>
      <c r="T423" s="59"/>
      <c r="U423" s="59"/>
      <c r="V423" s="59"/>
      <c r="W423" s="59"/>
      <c r="X423" s="51"/>
      <c r="Y423" s="51"/>
      <c r="Z423" s="282">
        <f>SUM(P423:Y423)</f>
        <v>9</v>
      </c>
      <c r="AA423" s="182"/>
    </row>
    <row r="424" spans="1:27" ht="15" customHeight="1" x14ac:dyDescent="0.2">
      <c r="A424" s="182"/>
      <c r="B424" s="53" t="s">
        <v>5</v>
      </c>
      <c r="C424" s="51">
        <f>SUM(C422:C423)</f>
        <v>27</v>
      </c>
      <c r="D424" s="51">
        <f>SUM(D422:D423)</f>
        <v>6</v>
      </c>
      <c r="E424" s="51">
        <f>SUM(E422:E423)</f>
        <v>10</v>
      </c>
      <c r="F424" s="51">
        <f>SUM(F422:F423)</f>
        <v>10</v>
      </c>
      <c r="G424" s="51">
        <f>SUM(G422:G423)</f>
        <v>1</v>
      </c>
      <c r="H424" s="51"/>
      <c r="I424" s="51">
        <f>SUM(I422:I423)</f>
        <v>0</v>
      </c>
      <c r="J424" s="51">
        <f>SUM(J422:J423)</f>
        <v>1</v>
      </c>
      <c r="K424" s="51"/>
      <c r="L424" s="51"/>
      <c r="M424" s="53">
        <f>SUM(C424:L424)</f>
        <v>55</v>
      </c>
      <c r="N424" s="182"/>
      <c r="O424" s="290" t="s">
        <v>5</v>
      </c>
      <c r="P424" s="51">
        <f t="shared" ref="P424:W424" si="236">SUM(P422:P423)</f>
        <v>43</v>
      </c>
      <c r="Q424" s="51">
        <f t="shared" si="236"/>
        <v>5</v>
      </c>
      <c r="R424" s="51">
        <f t="shared" si="236"/>
        <v>3</v>
      </c>
      <c r="S424" s="51">
        <f t="shared" si="236"/>
        <v>1</v>
      </c>
      <c r="T424" s="51">
        <f t="shared" si="236"/>
        <v>0</v>
      </c>
      <c r="U424" s="51">
        <f t="shared" si="236"/>
        <v>0</v>
      </c>
      <c r="V424" s="51">
        <f t="shared" si="236"/>
        <v>0</v>
      </c>
      <c r="W424" s="51">
        <f t="shared" si="236"/>
        <v>1</v>
      </c>
      <c r="X424" s="51"/>
      <c r="Y424" s="51"/>
      <c r="Z424" s="282">
        <f>SUM(P424:Y424)</f>
        <v>53</v>
      </c>
      <c r="AA424" s="182"/>
    </row>
    <row r="425" spans="1:27" ht="15" customHeight="1" x14ac:dyDescent="0.2">
      <c r="A425" s="182"/>
      <c r="B425" s="53" t="s">
        <v>242</v>
      </c>
      <c r="C425" s="51">
        <f>C424*C399</f>
        <v>108</v>
      </c>
      <c r="D425" s="51">
        <f t="shared" ref="D425:J425" si="237">D424*D399</f>
        <v>21</v>
      </c>
      <c r="E425" s="51">
        <f t="shared" si="237"/>
        <v>30</v>
      </c>
      <c r="F425" s="51">
        <f t="shared" si="237"/>
        <v>25</v>
      </c>
      <c r="G425" s="51">
        <f t="shared" si="237"/>
        <v>2</v>
      </c>
      <c r="H425" s="51">
        <f t="shared" si="237"/>
        <v>0</v>
      </c>
      <c r="I425" s="51">
        <f t="shared" si="237"/>
        <v>0</v>
      </c>
      <c r="J425" s="51">
        <f t="shared" si="237"/>
        <v>0</v>
      </c>
      <c r="K425" s="51"/>
      <c r="L425" s="51"/>
      <c r="M425" s="53">
        <f>SUM(C425:L425)</f>
        <v>186</v>
      </c>
      <c r="N425" s="182"/>
      <c r="O425" s="290" t="s">
        <v>242</v>
      </c>
      <c r="P425" s="51">
        <f>P424*P399</f>
        <v>172</v>
      </c>
      <c r="Q425" s="51">
        <f t="shared" ref="Q425:W425" si="238">Q424*Q399</f>
        <v>17.5</v>
      </c>
      <c r="R425" s="51">
        <f t="shared" si="238"/>
        <v>9</v>
      </c>
      <c r="S425" s="51">
        <f t="shared" si="238"/>
        <v>2.5</v>
      </c>
      <c r="T425" s="51">
        <f t="shared" si="238"/>
        <v>0</v>
      </c>
      <c r="U425" s="51">
        <f t="shared" si="238"/>
        <v>0</v>
      </c>
      <c r="V425" s="51">
        <f t="shared" si="238"/>
        <v>0</v>
      </c>
      <c r="W425" s="51">
        <f t="shared" si="238"/>
        <v>0</v>
      </c>
      <c r="X425" s="51"/>
      <c r="Y425" s="51"/>
      <c r="Z425" s="282">
        <f>SUM(P425:Y425)</f>
        <v>201</v>
      </c>
      <c r="AA425" s="182"/>
    </row>
    <row r="426" spans="1:27" ht="15" customHeight="1" x14ac:dyDescent="0.2">
      <c r="A426" s="182"/>
      <c r="B426" s="53" t="s">
        <v>26</v>
      </c>
      <c r="C426" s="51">
        <f>M425/M424</f>
        <v>3.3818181818181818</v>
      </c>
      <c r="D426" s="51"/>
      <c r="E426" s="51"/>
      <c r="F426" s="51"/>
      <c r="G426" s="51"/>
      <c r="H426" s="51"/>
      <c r="I426" s="51"/>
      <c r="J426" s="51"/>
      <c r="K426" s="51"/>
      <c r="L426" s="51"/>
      <c r="M426" s="53"/>
      <c r="N426" s="182"/>
      <c r="O426" s="290" t="s">
        <v>26</v>
      </c>
      <c r="P426" s="150">
        <f>Z425/Z424</f>
        <v>3.7924528301886791</v>
      </c>
      <c r="Q426" s="51"/>
      <c r="R426" s="51"/>
      <c r="S426" s="51"/>
      <c r="T426" s="51"/>
      <c r="U426" s="51"/>
      <c r="V426" s="51"/>
      <c r="W426" s="51"/>
      <c r="X426" s="51"/>
      <c r="Y426" s="51"/>
      <c r="Z426" s="282"/>
      <c r="AA426" s="182"/>
    </row>
    <row r="427" spans="1:27" ht="15" customHeight="1" x14ac:dyDescent="0.2">
      <c r="A427" s="182"/>
      <c r="B427" s="53" t="s">
        <v>28</v>
      </c>
      <c r="C427" s="51">
        <f>(C424*100)/M424</f>
        <v>49.090909090909093</v>
      </c>
      <c r="D427" s="51">
        <f>(D424*100)/M424</f>
        <v>10.909090909090908</v>
      </c>
      <c r="E427" s="51">
        <f>(E424*100)/M424</f>
        <v>18.181818181818183</v>
      </c>
      <c r="F427" s="51">
        <f>(F424*100)/M424</f>
        <v>18.181818181818183</v>
      </c>
      <c r="G427" s="51">
        <f>(G424*100)/M424</f>
        <v>1.8181818181818181</v>
      </c>
      <c r="H427" s="51">
        <f>(H424*100)/M424</f>
        <v>0</v>
      </c>
      <c r="I427" s="51">
        <f>(I424*100)/M424</f>
        <v>0</v>
      </c>
      <c r="J427" s="51">
        <f>(J424*100)/M424</f>
        <v>1.8181818181818181</v>
      </c>
      <c r="K427" s="51"/>
      <c r="L427" s="51"/>
      <c r="M427" s="53">
        <f>SUM(C427:L427)</f>
        <v>100</v>
      </c>
      <c r="N427" s="243"/>
      <c r="O427" s="290" t="s">
        <v>28</v>
      </c>
      <c r="P427" s="150">
        <f>(P424*100)/Z424</f>
        <v>81.132075471698116</v>
      </c>
      <c r="Q427" s="150">
        <f>(Q424*100)/Z424</f>
        <v>9.433962264150944</v>
      </c>
      <c r="R427" s="150">
        <f>(R424*100)/Z424</f>
        <v>5.6603773584905657</v>
      </c>
      <c r="S427" s="150">
        <f>(S424*100)/Z424</f>
        <v>1.8867924528301887</v>
      </c>
      <c r="T427" s="150">
        <f>(T424*100)/Z424</f>
        <v>0</v>
      </c>
      <c r="U427" s="150">
        <f>(U424*100)/Z424</f>
        <v>0</v>
      </c>
      <c r="V427" s="150">
        <f>(V424*100)/Z424</f>
        <v>0</v>
      </c>
      <c r="W427" s="150">
        <f>(W424*100)/Z424</f>
        <v>1.8867924528301887</v>
      </c>
      <c r="X427" s="51"/>
      <c r="Y427" s="51"/>
      <c r="Z427" s="282">
        <f>SUM(P427:Y427)</f>
        <v>100.00000000000001</v>
      </c>
      <c r="AA427" s="182"/>
    </row>
    <row r="428" spans="1:27" ht="15" customHeight="1" x14ac:dyDescent="0.2">
      <c r="A428" s="182"/>
      <c r="B428" s="50" t="s">
        <v>208</v>
      </c>
      <c r="C428" s="51">
        <v>16</v>
      </c>
      <c r="D428" s="51"/>
      <c r="E428" s="51"/>
      <c r="F428" s="51"/>
      <c r="G428" s="51"/>
      <c r="H428" s="51"/>
      <c r="I428" s="51"/>
      <c r="J428" s="53">
        <v>1</v>
      </c>
      <c r="K428" s="53"/>
      <c r="L428" s="53"/>
      <c r="M428" s="53">
        <f>SUM(C428:L428)</f>
        <v>17</v>
      </c>
      <c r="N428" s="182"/>
      <c r="O428" s="290" t="s">
        <v>264</v>
      </c>
      <c r="P428" s="53">
        <v>47</v>
      </c>
      <c r="Q428" s="53">
        <v>0</v>
      </c>
      <c r="R428" s="53">
        <v>7</v>
      </c>
      <c r="S428" s="53">
        <v>0</v>
      </c>
      <c r="T428" s="53">
        <v>2</v>
      </c>
      <c r="U428" s="53">
        <v>0</v>
      </c>
      <c r="V428" s="53">
        <v>0</v>
      </c>
      <c r="W428" s="53">
        <v>1</v>
      </c>
      <c r="X428" s="53"/>
      <c r="Y428" s="53"/>
      <c r="Z428" s="282">
        <f>SUM(P428:Y428)</f>
        <v>57</v>
      </c>
      <c r="AA428" s="182"/>
    </row>
    <row r="429" spans="1:27" ht="15" customHeight="1" x14ac:dyDescent="0.2">
      <c r="A429" s="182"/>
      <c r="B429" s="50" t="s">
        <v>206</v>
      </c>
      <c r="C429" s="51">
        <v>55</v>
      </c>
      <c r="D429" s="51"/>
      <c r="E429" s="51"/>
      <c r="F429" s="51"/>
      <c r="G429" s="51">
        <v>1</v>
      </c>
      <c r="H429" s="51"/>
      <c r="I429" s="51"/>
      <c r="J429" s="53">
        <v>2</v>
      </c>
      <c r="K429" s="53"/>
      <c r="L429" s="53"/>
      <c r="M429" s="53">
        <f>SUM(C429:L429)</f>
        <v>58</v>
      </c>
      <c r="N429" s="182"/>
      <c r="O429" s="290" t="s">
        <v>207</v>
      </c>
      <c r="P429" s="53">
        <v>12</v>
      </c>
      <c r="Q429" s="53"/>
      <c r="R429" s="53">
        <v>2</v>
      </c>
      <c r="S429" s="53"/>
      <c r="T429" s="53"/>
      <c r="U429" s="53"/>
      <c r="V429" s="53">
        <v>2</v>
      </c>
      <c r="W429" s="53"/>
      <c r="X429" s="53"/>
      <c r="Y429" s="53"/>
      <c r="Z429" s="282">
        <f>SUM(P429:Y429)</f>
        <v>16</v>
      </c>
      <c r="AA429" s="182"/>
    </row>
    <row r="430" spans="1:27" ht="15" customHeight="1" x14ac:dyDescent="0.2">
      <c r="A430" s="182"/>
      <c r="B430" s="53" t="s">
        <v>5</v>
      </c>
      <c r="C430" s="53">
        <f>SUM(C428:C429)</f>
        <v>71</v>
      </c>
      <c r="D430" s="53"/>
      <c r="E430" s="53">
        <f>SUM(E428:E429)</f>
        <v>0</v>
      </c>
      <c r="F430" s="53">
        <f>SUM(F428:F429)</f>
        <v>0</v>
      </c>
      <c r="G430" s="53">
        <f>SUM(G428:G429)</f>
        <v>1</v>
      </c>
      <c r="H430" s="53">
        <f>SUM(H428:H429)</f>
        <v>0</v>
      </c>
      <c r="I430" s="53"/>
      <c r="J430" s="53">
        <f>SUM(J428:J429)</f>
        <v>3</v>
      </c>
      <c r="K430" s="53"/>
      <c r="L430" s="53"/>
      <c r="M430" s="53">
        <f>SUM(M428:M429)</f>
        <v>75</v>
      </c>
      <c r="N430" s="244"/>
      <c r="O430" s="290" t="s">
        <v>5</v>
      </c>
      <c r="P430" s="53">
        <f t="shared" ref="P430:W430" si="239">SUM(P428:P429)</f>
        <v>59</v>
      </c>
      <c r="Q430" s="53">
        <f t="shared" si="239"/>
        <v>0</v>
      </c>
      <c r="R430" s="53">
        <f t="shared" si="239"/>
        <v>9</v>
      </c>
      <c r="S430" s="53">
        <f t="shared" si="239"/>
        <v>0</v>
      </c>
      <c r="T430" s="53">
        <f t="shared" si="239"/>
        <v>2</v>
      </c>
      <c r="U430" s="53">
        <f t="shared" si="239"/>
        <v>0</v>
      </c>
      <c r="V430" s="53">
        <f t="shared" si="239"/>
        <v>2</v>
      </c>
      <c r="W430" s="53">
        <f t="shared" si="239"/>
        <v>1</v>
      </c>
      <c r="X430" s="53"/>
      <c r="Y430" s="53"/>
      <c r="Z430" s="282">
        <f>SUM(Z428:Z429)</f>
        <v>73</v>
      </c>
      <c r="AA430" s="182"/>
    </row>
    <row r="431" spans="1:27" ht="15" customHeight="1" x14ac:dyDescent="0.2">
      <c r="A431" s="182"/>
      <c r="B431" s="53" t="s">
        <v>242</v>
      </c>
      <c r="C431" s="53">
        <f t="shared" ref="C431:J431" si="240">C430*C399</f>
        <v>284</v>
      </c>
      <c r="D431" s="53">
        <f t="shared" si="240"/>
        <v>0</v>
      </c>
      <c r="E431" s="53">
        <f t="shared" si="240"/>
        <v>0</v>
      </c>
      <c r="F431" s="53">
        <f t="shared" si="240"/>
        <v>0</v>
      </c>
      <c r="G431" s="53">
        <f t="shared" si="240"/>
        <v>2</v>
      </c>
      <c r="H431" s="53">
        <f t="shared" si="240"/>
        <v>0</v>
      </c>
      <c r="I431" s="53">
        <f t="shared" si="240"/>
        <v>0</v>
      </c>
      <c r="J431" s="53">
        <f t="shared" si="240"/>
        <v>0</v>
      </c>
      <c r="K431" s="53"/>
      <c r="L431" s="53"/>
      <c r="M431" s="53">
        <f>SUM(C431:L431)</f>
        <v>286</v>
      </c>
      <c r="N431" s="244"/>
      <c r="O431" s="290" t="s">
        <v>242</v>
      </c>
      <c r="P431" s="53">
        <f t="shared" ref="P431:W431" si="241">P430*P399</f>
        <v>236</v>
      </c>
      <c r="Q431" s="53">
        <f t="shared" si="241"/>
        <v>0</v>
      </c>
      <c r="R431" s="53">
        <f t="shared" si="241"/>
        <v>27</v>
      </c>
      <c r="S431" s="53">
        <f t="shared" si="241"/>
        <v>0</v>
      </c>
      <c r="T431" s="53">
        <f t="shared" si="241"/>
        <v>4</v>
      </c>
      <c r="U431" s="53">
        <f t="shared" si="241"/>
        <v>0</v>
      </c>
      <c r="V431" s="53">
        <f t="shared" si="241"/>
        <v>2</v>
      </c>
      <c r="W431" s="53">
        <f t="shared" si="241"/>
        <v>0</v>
      </c>
      <c r="X431" s="53"/>
      <c r="Y431" s="53"/>
      <c r="Z431" s="282">
        <f>SUM(P431:Y431)</f>
        <v>269</v>
      </c>
      <c r="AA431" s="182"/>
    </row>
    <row r="432" spans="1:27" ht="15" customHeight="1" x14ac:dyDescent="0.2">
      <c r="A432" s="182"/>
      <c r="B432" s="53" t="s">
        <v>26</v>
      </c>
      <c r="C432" s="53">
        <f>M431/M430</f>
        <v>3.8133333333333335</v>
      </c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244"/>
      <c r="O432" s="290" t="s">
        <v>26</v>
      </c>
      <c r="P432" s="80">
        <f>Z431/Z430</f>
        <v>3.6849315068493151</v>
      </c>
      <c r="Q432" s="53"/>
      <c r="R432" s="53"/>
      <c r="S432" s="53"/>
      <c r="T432" s="53"/>
      <c r="U432" s="53"/>
      <c r="V432" s="53"/>
      <c r="W432" s="53"/>
      <c r="X432" s="53"/>
      <c r="Y432" s="53"/>
      <c r="Z432" s="282"/>
      <c r="AA432" s="182"/>
    </row>
    <row r="433" spans="1:27" ht="15" customHeight="1" thickBot="1" x14ac:dyDescent="0.25">
      <c r="A433" s="182"/>
      <c r="B433" s="53" t="s">
        <v>28</v>
      </c>
      <c r="C433" s="53">
        <f>(C430*100)/M430</f>
        <v>94.666666666666671</v>
      </c>
      <c r="D433" s="53">
        <f>(D430*100)/M430</f>
        <v>0</v>
      </c>
      <c r="E433" s="53">
        <f>(E430*100)/M430</f>
        <v>0</v>
      </c>
      <c r="F433" s="53">
        <f>(F430*100)/M430</f>
        <v>0</v>
      </c>
      <c r="G433" s="53">
        <f>(G430*100)/M430</f>
        <v>1.3333333333333333</v>
      </c>
      <c r="H433" s="53">
        <f>(H430*100)/M430</f>
        <v>0</v>
      </c>
      <c r="I433" s="53">
        <f>(I430*100)/M430</f>
        <v>0</v>
      </c>
      <c r="J433" s="53">
        <f>(J430*100)/M430</f>
        <v>4</v>
      </c>
      <c r="K433" s="53"/>
      <c r="L433" s="53"/>
      <c r="M433" s="53">
        <f>SUM(C433:L433)</f>
        <v>100</v>
      </c>
      <c r="N433" s="587"/>
      <c r="O433" s="299" t="s">
        <v>28</v>
      </c>
      <c r="P433" s="278">
        <f>(P430*100)/Z430</f>
        <v>80.821917808219183</v>
      </c>
      <c r="Q433" s="278">
        <f>(Q430*100)/Z430</f>
        <v>0</v>
      </c>
      <c r="R433" s="278">
        <f>(R430*100)/Z430</f>
        <v>12.328767123287671</v>
      </c>
      <c r="S433" s="278">
        <f>(S430*100)/Z430</f>
        <v>0</v>
      </c>
      <c r="T433" s="278">
        <f>(T430*100)/Z430</f>
        <v>2.7397260273972601</v>
      </c>
      <c r="U433" s="278">
        <f>(U430*100)/Z430</f>
        <v>0</v>
      </c>
      <c r="V433" s="278">
        <f>(V430*100)/Z430</f>
        <v>2.7397260273972601</v>
      </c>
      <c r="W433" s="278">
        <f>(W430*100)/Z430</f>
        <v>1.3698630136986301</v>
      </c>
      <c r="X433" s="277"/>
      <c r="Y433" s="277"/>
      <c r="Z433" s="302">
        <f>SUM(P433:Y433)</f>
        <v>100</v>
      </c>
      <c r="AA433" s="182"/>
    </row>
    <row r="434" spans="1:27" ht="15" customHeight="1" x14ac:dyDescent="0.2">
      <c r="A434" s="753" t="s">
        <v>354</v>
      </c>
      <c r="B434" s="754"/>
      <c r="C434" s="53">
        <f>C430+C424+C418+C412+C407+C402</f>
        <v>286</v>
      </c>
      <c r="D434" s="53">
        <f t="shared" ref="D434:J434" si="242">D430+D424+D418+D412+D407+D402</f>
        <v>59</v>
      </c>
      <c r="E434" s="53">
        <f t="shared" si="242"/>
        <v>41</v>
      </c>
      <c r="F434" s="53">
        <f t="shared" si="242"/>
        <v>19</v>
      </c>
      <c r="G434" s="53">
        <f t="shared" si="242"/>
        <v>4</v>
      </c>
      <c r="H434" s="53">
        <f t="shared" si="242"/>
        <v>3</v>
      </c>
      <c r="I434" s="53">
        <f t="shared" si="242"/>
        <v>1</v>
      </c>
      <c r="J434" s="53">
        <f t="shared" si="242"/>
        <v>10</v>
      </c>
      <c r="K434" s="53"/>
      <c r="L434" s="53"/>
      <c r="M434" s="53">
        <f>SUM(C434:L434)</f>
        <v>423</v>
      </c>
      <c r="N434" s="760" t="s">
        <v>354</v>
      </c>
      <c r="O434" s="754"/>
      <c r="P434" s="279">
        <f>P430+P424+P418+P412+P407+P402</f>
        <v>246</v>
      </c>
      <c r="Q434" s="279">
        <f t="shared" ref="Q434:W434" si="243">Q430+Q424+Q418+Q412+Q407+Q402</f>
        <v>58</v>
      </c>
      <c r="R434" s="279">
        <f t="shared" si="243"/>
        <v>51</v>
      </c>
      <c r="S434" s="279">
        <f t="shared" si="243"/>
        <v>25</v>
      </c>
      <c r="T434" s="279">
        <f t="shared" si="243"/>
        <v>10</v>
      </c>
      <c r="U434" s="279">
        <f t="shared" si="243"/>
        <v>2</v>
      </c>
      <c r="V434" s="279">
        <f t="shared" si="243"/>
        <v>14</v>
      </c>
      <c r="W434" s="279">
        <f t="shared" si="243"/>
        <v>6</v>
      </c>
      <c r="X434" s="279"/>
      <c r="Y434" s="279"/>
      <c r="Z434" s="280">
        <f>SUM(P434:Y434)</f>
        <v>412</v>
      </c>
      <c r="AA434" s="182"/>
    </row>
    <row r="435" spans="1:27" ht="15" customHeight="1" x14ac:dyDescent="0.4">
      <c r="A435" s="281" t="s">
        <v>242</v>
      </c>
      <c r="B435" s="261"/>
      <c r="C435" s="2">
        <f>C399*C434</f>
        <v>1144</v>
      </c>
      <c r="D435" s="2">
        <f>D399*D434</f>
        <v>206.5</v>
      </c>
      <c r="E435" s="2">
        <f>E399*E434</f>
        <v>123</v>
      </c>
      <c r="F435" s="2">
        <f t="shared" ref="F435:J435" si="244">F399*F434</f>
        <v>47.5</v>
      </c>
      <c r="G435" s="2">
        <f t="shared" si="244"/>
        <v>8</v>
      </c>
      <c r="H435" s="2">
        <f t="shared" si="244"/>
        <v>4.5</v>
      </c>
      <c r="I435" s="2">
        <f t="shared" si="244"/>
        <v>1</v>
      </c>
      <c r="J435" s="2">
        <f t="shared" si="244"/>
        <v>0</v>
      </c>
      <c r="K435" s="53"/>
      <c r="L435" s="53"/>
      <c r="M435" s="53">
        <f>SUM(C435:L435)</f>
        <v>1534.5</v>
      </c>
      <c r="N435" s="584" t="s">
        <v>242</v>
      </c>
      <c r="O435" s="261"/>
      <c r="P435" s="251">
        <f>P434*P399</f>
        <v>984</v>
      </c>
      <c r="Q435" s="251">
        <f t="shared" ref="Q435:W435" si="245">Q434*Q399</f>
        <v>203</v>
      </c>
      <c r="R435" s="251">
        <f t="shared" si="245"/>
        <v>153</v>
      </c>
      <c r="S435" s="251">
        <f t="shared" si="245"/>
        <v>62.5</v>
      </c>
      <c r="T435" s="251">
        <f t="shared" si="245"/>
        <v>20</v>
      </c>
      <c r="U435" s="251">
        <f t="shared" si="245"/>
        <v>3</v>
      </c>
      <c r="V435" s="251">
        <f t="shared" si="245"/>
        <v>14</v>
      </c>
      <c r="W435" s="251">
        <f t="shared" si="245"/>
        <v>0</v>
      </c>
      <c r="X435" s="276"/>
      <c r="Y435" s="276"/>
      <c r="Z435" s="304">
        <f>SUM(P435:Y435)</f>
        <v>1439.5</v>
      </c>
      <c r="AA435" s="182"/>
    </row>
    <row r="436" spans="1:27" s="1" customFormat="1" ht="15" customHeight="1" x14ac:dyDescent="0.2">
      <c r="A436" s="755" t="s">
        <v>353</v>
      </c>
      <c r="B436" s="756"/>
      <c r="C436" s="2">
        <f>(C434*100)/M434</f>
        <v>67.612293144208039</v>
      </c>
      <c r="D436" s="2">
        <f>(D434*100)/M434</f>
        <v>13.947990543735225</v>
      </c>
      <c r="E436" s="2">
        <f>(E434*100)/M434</f>
        <v>9.6926713947990546</v>
      </c>
      <c r="F436" s="2">
        <f>(F434*100)/M434</f>
        <v>4.4917257683215128</v>
      </c>
      <c r="G436" s="2">
        <f>(G434*100)/M434</f>
        <v>0.94562647754137119</v>
      </c>
      <c r="H436" s="2">
        <f>(H434*100)/M434</f>
        <v>0.70921985815602839</v>
      </c>
      <c r="I436" s="2">
        <f>(I434*100)/M434</f>
        <v>0.2364066193853428</v>
      </c>
      <c r="J436" s="2">
        <f>(J434*100)/M434</f>
        <v>2.3640661938534278</v>
      </c>
      <c r="K436" s="53"/>
      <c r="L436" s="53"/>
      <c r="M436" s="53">
        <f>SUM(C436:L436)</f>
        <v>100.00000000000001</v>
      </c>
      <c r="N436" s="761" t="s">
        <v>353</v>
      </c>
      <c r="O436" s="756"/>
      <c r="P436" s="252">
        <f>(P434*100)/Z434</f>
        <v>59.708737864077669</v>
      </c>
      <c r="Q436" s="252">
        <f>(Q434*100)/Z434</f>
        <v>14.077669902912621</v>
      </c>
      <c r="R436" s="252">
        <f>(R434*100)/Z434</f>
        <v>12.378640776699029</v>
      </c>
      <c r="S436" s="252">
        <f>(S434*100)/Z434</f>
        <v>6.0679611650485441</v>
      </c>
      <c r="T436" s="252">
        <f>(T434*100)/Z434</f>
        <v>2.4271844660194173</v>
      </c>
      <c r="U436" s="252">
        <f>(U434*100)/Z434</f>
        <v>0.4854368932038835</v>
      </c>
      <c r="V436" s="252">
        <f>(V434*100)/Z434</f>
        <v>3.3980582524271843</v>
      </c>
      <c r="W436" s="252">
        <f>(W434*100)/Z434</f>
        <v>1.4563106796116505</v>
      </c>
      <c r="X436" s="254"/>
      <c r="Y436" s="254"/>
      <c r="Z436" s="305">
        <f>SUM(P436:Y436)</f>
        <v>100</v>
      </c>
      <c r="AA436" s="182"/>
    </row>
    <row r="437" spans="1:27" s="1" customFormat="1" ht="15" customHeight="1" thickBot="1" x14ac:dyDescent="0.25">
      <c r="A437" s="757" t="s">
        <v>27</v>
      </c>
      <c r="B437" s="758"/>
      <c r="C437" s="2">
        <f>M435/M434</f>
        <v>3.6276595744680851</v>
      </c>
      <c r="D437" s="2"/>
      <c r="E437" s="2"/>
      <c r="F437" s="53"/>
      <c r="G437" s="53"/>
      <c r="H437" s="53"/>
      <c r="I437" s="53"/>
      <c r="J437" s="53"/>
      <c r="K437" s="53"/>
      <c r="L437" s="53"/>
      <c r="M437" s="53"/>
      <c r="N437" s="759" t="s">
        <v>27</v>
      </c>
      <c r="O437" s="758"/>
      <c r="P437" s="284">
        <f>Z435/Z434</f>
        <v>3.4939320388349513</v>
      </c>
      <c r="Q437" s="285"/>
      <c r="R437" s="285"/>
      <c r="S437" s="306"/>
      <c r="T437" s="306"/>
      <c r="U437" s="306"/>
      <c r="V437" s="306"/>
      <c r="W437" s="306"/>
      <c r="X437" s="306"/>
      <c r="Y437" s="306"/>
      <c r="Z437" s="307"/>
      <c r="AA437" s="182"/>
    </row>
    <row r="438" spans="1:27" s="1" customFormat="1" ht="15" customHeight="1" x14ac:dyDescent="0.2">
      <c r="A438" s="182"/>
      <c r="B438" s="5"/>
      <c r="C438" s="5"/>
      <c r="D438" s="5"/>
      <c r="E438" s="5"/>
      <c r="F438" s="78"/>
      <c r="G438" s="78"/>
      <c r="H438" s="78"/>
      <c r="I438" s="78"/>
      <c r="J438" s="78"/>
      <c r="K438" s="78"/>
      <c r="L438" s="78"/>
      <c r="M438" s="78"/>
      <c r="N438" s="244"/>
      <c r="O438" s="5"/>
      <c r="P438" s="5"/>
      <c r="Q438" s="5"/>
      <c r="R438" s="5"/>
      <c r="S438" s="182"/>
      <c r="T438" s="182"/>
      <c r="U438" s="182"/>
      <c r="V438" s="182"/>
      <c r="W438" s="182"/>
      <c r="X438" s="182"/>
      <c r="Y438" s="182"/>
      <c r="Z438" s="182"/>
      <c r="AA438" s="182"/>
    </row>
    <row r="439" spans="1:27" s="1" customFormat="1" ht="15" customHeight="1" x14ac:dyDescent="0.2">
      <c r="A439" s="182"/>
      <c r="B439" s="5"/>
      <c r="C439" s="5"/>
      <c r="D439" s="5"/>
      <c r="E439" s="5"/>
      <c r="F439" s="78"/>
      <c r="G439" s="78"/>
      <c r="H439" s="78"/>
      <c r="I439" s="78"/>
      <c r="J439" s="78"/>
      <c r="K439" s="78"/>
      <c r="L439" s="78"/>
      <c r="M439" s="78"/>
      <c r="N439" s="244"/>
      <c r="O439" s="5"/>
      <c r="P439" s="5"/>
      <c r="Q439" s="5"/>
      <c r="R439" s="5"/>
      <c r="S439" s="182"/>
      <c r="T439" s="182"/>
      <c r="U439" s="182"/>
      <c r="V439" s="182"/>
      <c r="W439" s="182"/>
      <c r="X439" s="182"/>
      <c r="Y439" s="182"/>
      <c r="Z439" s="182"/>
      <c r="AA439" s="182"/>
    </row>
    <row r="440" spans="1:27" s="1" customFormat="1" ht="15" customHeight="1" x14ac:dyDescent="0.2">
      <c r="A440" s="182"/>
      <c r="B440" s="5"/>
      <c r="C440" s="5"/>
      <c r="D440" s="5"/>
      <c r="E440" s="5"/>
      <c r="F440" s="78"/>
      <c r="G440" s="78"/>
      <c r="H440" s="78"/>
      <c r="I440" s="78"/>
      <c r="J440" s="78"/>
      <c r="K440" s="78"/>
      <c r="L440" s="78"/>
      <c r="M440" s="78"/>
      <c r="N440" s="244"/>
      <c r="O440" s="5"/>
      <c r="P440" s="5"/>
      <c r="Q440" s="5"/>
      <c r="R440" s="5"/>
      <c r="S440" s="182"/>
      <c r="T440" s="182"/>
      <c r="U440" s="182"/>
      <c r="V440" s="182"/>
      <c r="W440" s="182"/>
      <c r="X440" s="182"/>
      <c r="Y440" s="182"/>
      <c r="Z440" s="182"/>
      <c r="AA440" s="182"/>
    </row>
    <row r="441" spans="1:27" s="1" customFormat="1" ht="15" customHeight="1" x14ac:dyDescent="0.2">
      <c r="A441" s="182"/>
      <c r="B441" s="5"/>
      <c r="C441" s="5"/>
      <c r="D441" s="5"/>
      <c r="E441" s="5"/>
      <c r="F441" s="78"/>
      <c r="G441" s="78"/>
      <c r="H441" s="78"/>
      <c r="I441" s="78"/>
      <c r="J441" s="78"/>
      <c r="K441" s="78"/>
      <c r="L441" s="78"/>
      <c r="M441" s="78"/>
      <c r="N441" s="244"/>
      <c r="O441" s="5"/>
      <c r="P441" s="5"/>
      <c r="Q441" s="5"/>
      <c r="R441" s="5"/>
      <c r="S441" s="182"/>
      <c r="T441" s="182"/>
      <c r="U441" s="182"/>
      <c r="V441" s="182"/>
      <c r="W441" s="182"/>
      <c r="X441" s="182"/>
      <c r="Y441" s="182"/>
      <c r="Z441" s="182"/>
      <c r="AA441" s="182"/>
    </row>
    <row r="442" spans="1:27" s="1" customFormat="1" ht="15" customHeight="1" x14ac:dyDescent="0.2">
      <c r="A442" s="182"/>
      <c r="B442" s="5"/>
      <c r="C442" s="5"/>
      <c r="D442" s="5"/>
      <c r="E442" s="5"/>
      <c r="F442" s="78"/>
      <c r="G442" s="78"/>
      <c r="H442" s="78"/>
      <c r="I442" s="78"/>
      <c r="J442" s="78"/>
      <c r="K442" s="78"/>
      <c r="L442" s="78"/>
      <c r="M442" s="78"/>
      <c r="N442" s="244"/>
      <c r="O442" s="5"/>
      <c r="P442" s="5"/>
      <c r="Q442" s="5"/>
      <c r="R442" s="5"/>
      <c r="S442" s="182"/>
      <c r="T442" s="182"/>
      <c r="U442" s="182"/>
      <c r="V442" s="182"/>
      <c r="W442" s="182"/>
      <c r="X442" s="182"/>
      <c r="Y442" s="182"/>
      <c r="Z442" s="182"/>
      <c r="AA442" s="182"/>
    </row>
    <row r="443" spans="1:27" s="1" customFormat="1" ht="19.5" customHeight="1" x14ac:dyDescent="0.2">
      <c r="A443" s="182"/>
      <c r="B443" s="215" t="s">
        <v>355</v>
      </c>
      <c r="C443" s="5"/>
      <c r="D443" s="5">
        <f>C436+D436+E436</f>
        <v>91.252955082742318</v>
      </c>
      <c r="E443" s="5"/>
      <c r="F443" s="78"/>
      <c r="G443" s="78"/>
      <c r="H443" s="78"/>
      <c r="I443" s="78"/>
      <c r="J443" s="78"/>
      <c r="K443" s="78"/>
      <c r="L443" s="78"/>
      <c r="M443" s="78"/>
      <c r="N443" s="244"/>
      <c r="O443" s="215" t="s">
        <v>355</v>
      </c>
      <c r="P443" s="215"/>
      <c r="Q443" s="216">
        <f>P436+Q436+R436</f>
        <v>86.165048543689323</v>
      </c>
      <c r="R443" s="215"/>
      <c r="S443" s="182"/>
      <c r="T443" s="182"/>
      <c r="U443" s="182"/>
      <c r="V443" s="182"/>
      <c r="W443" s="182"/>
      <c r="X443" s="182"/>
      <c r="Y443" s="182"/>
      <c r="Z443" s="182"/>
      <c r="AA443" s="182"/>
    </row>
    <row r="444" spans="1:27" s="1" customFormat="1" ht="15" customHeight="1" x14ac:dyDescent="0.2">
      <c r="A444" s="182"/>
      <c r="B444" s="5"/>
      <c r="C444" s="5"/>
      <c r="D444" s="5"/>
      <c r="E444" s="5"/>
      <c r="F444" s="78"/>
      <c r="G444" s="78"/>
      <c r="H444" s="78"/>
      <c r="I444" s="78"/>
      <c r="J444" s="78"/>
      <c r="K444" s="78"/>
      <c r="L444" s="78"/>
      <c r="M444" s="78"/>
      <c r="N444" s="244"/>
      <c r="O444" s="215"/>
      <c r="P444" s="215"/>
      <c r="Q444" s="215"/>
      <c r="R444" s="215"/>
      <c r="S444" s="182"/>
      <c r="T444" s="182"/>
      <c r="U444" s="182"/>
      <c r="V444" s="182"/>
      <c r="W444" s="182"/>
      <c r="X444" s="182"/>
      <c r="Y444" s="182"/>
      <c r="Z444" s="182"/>
      <c r="AA444" s="182"/>
    </row>
    <row r="445" spans="1:27" ht="18" customHeight="1" x14ac:dyDescent="0.25">
      <c r="B445" s="5" t="s">
        <v>327</v>
      </c>
      <c r="C445" s="5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244"/>
      <c r="O445" s="215" t="s">
        <v>333</v>
      </c>
      <c r="P445" s="384"/>
      <c r="Q445" s="384"/>
      <c r="R445" s="384"/>
      <c r="S445" s="182"/>
      <c r="T445" s="182"/>
      <c r="U445" s="182"/>
      <c r="V445" s="182"/>
      <c r="W445" s="182"/>
      <c r="X445" s="182"/>
      <c r="Y445" s="182"/>
      <c r="Z445" s="182"/>
      <c r="AA445" s="182"/>
    </row>
    <row r="446" spans="1:27" ht="15" customHeight="1" x14ac:dyDescent="0.2">
      <c r="B446" s="79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244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Z446" s="182"/>
      <c r="AA446" s="182"/>
    </row>
    <row r="447" spans="1:27" ht="18.75" x14ac:dyDescent="0.2"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244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Z447" s="182"/>
      <c r="AA447" s="182"/>
    </row>
    <row r="448" spans="1:27" ht="24" x14ac:dyDescent="0.2">
      <c r="B448" s="706" t="s">
        <v>248</v>
      </c>
      <c r="C448" s="706"/>
      <c r="D448" s="706"/>
      <c r="E448" s="706"/>
      <c r="F448" s="706"/>
      <c r="G448" s="706"/>
      <c r="H448" s="706"/>
      <c r="I448" s="706"/>
      <c r="J448" s="706"/>
      <c r="K448" s="706"/>
      <c r="L448" s="706"/>
      <c r="M448" s="706"/>
      <c r="N448" s="706" t="s">
        <v>248</v>
      </c>
      <c r="O448" s="706"/>
      <c r="P448" s="706"/>
      <c r="Q448" s="706"/>
      <c r="R448" s="706"/>
      <c r="S448" s="706"/>
      <c r="T448" s="706"/>
      <c r="U448" s="706"/>
      <c r="V448" s="706"/>
      <c r="W448" s="706"/>
      <c r="X448" s="706"/>
      <c r="Y448" s="706"/>
      <c r="Z448" s="706"/>
      <c r="AA448" s="5"/>
    </row>
    <row r="449" spans="2:27" ht="24.75" thickBot="1" x14ac:dyDescent="0.25">
      <c r="B449" s="712" t="s">
        <v>315</v>
      </c>
      <c r="C449" s="712"/>
      <c r="D449" s="712"/>
      <c r="E449" s="712"/>
      <c r="F449" s="712"/>
      <c r="G449" s="712"/>
      <c r="H449" s="712"/>
      <c r="I449" s="712"/>
      <c r="J449" s="712"/>
      <c r="K449" s="712"/>
      <c r="L449" s="712"/>
      <c r="M449" s="712"/>
      <c r="N449" s="705" t="s">
        <v>314</v>
      </c>
      <c r="O449" s="705"/>
      <c r="P449" s="705"/>
      <c r="Q449" s="705"/>
      <c r="R449" s="705"/>
      <c r="S449" s="705"/>
      <c r="T449" s="705"/>
      <c r="U449" s="705"/>
      <c r="V449" s="705"/>
      <c r="W449" s="705"/>
      <c r="X449" s="705"/>
      <c r="Y449" s="705"/>
      <c r="Z449" s="705"/>
      <c r="AA449" s="11"/>
    </row>
    <row r="450" spans="2:27" ht="24" x14ac:dyDescent="0.2">
      <c r="B450" s="707" t="s">
        <v>1</v>
      </c>
      <c r="C450" s="709" t="s">
        <v>2</v>
      </c>
      <c r="D450" s="710"/>
      <c r="E450" s="710"/>
      <c r="F450" s="710"/>
      <c r="G450" s="710"/>
      <c r="H450" s="710"/>
      <c r="I450" s="710"/>
      <c r="J450" s="710"/>
      <c r="K450" s="710"/>
      <c r="L450" s="710"/>
      <c r="M450" s="711"/>
      <c r="N450" s="242"/>
      <c r="O450" s="713" t="s">
        <v>1</v>
      </c>
      <c r="P450" s="744" t="s">
        <v>2</v>
      </c>
      <c r="Q450" s="745"/>
      <c r="R450" s="745"/>
      <c r="S450" s="745"/>
      <c r="T450" s="745"/>
      <c r="U450" s="745"/>
      <c r="V450" s="745"/>
      <c r="W450" s="745"/>
      <c r="X450" s="745"/>
      <c r="Y450" s="745"/>
      <c r="Z450" s="746"/>
      <c r="AA450" s="11"/>
    </row>
    <row r="451" spans="2:27" ht="24.75" thickBot="1" x14ac:dyDescent="0.25">
      <c r="B451" s="708"/>
      <c r="C451" s="32">
        <v>4</v>
      </c>
      <c r="D451" s="32">
        <v>3.5</v>
      </c>
      <c r="E451" s="32">
        <v>3</v>
      </c>
      <c r="F451" s="32">
        <v>2.5</v>
      </c>
      <c r="G451" s="32">
        <v>2</v>
      </c>
      <c r="H451" s="32">
        <v>1.5</v>
      </c>
      <c r="I451" s="32">
        <v>1</v>
      </c>
      <c r="J451" s="32">
        <v>0</v>
      </c>
      <c r="K451" s="32" t="s">
        <v>3</v>
      </c>
      <c r="L451" s="32" t="s">
        <v>4</v>
      </c>
      <c r="M451" s="86" t="s">
        <v>5</v>
      </c>
      <c r="N451" s="242"/>
      <c r="O451" s="713"/>
      <c r="P451" s="225">
        <v>4</v>
      </c>
      <c r="Q451" s="225">
        <v>3.5</v>
      </c>
      <c r="R451" s="225">
        <v>3</v>
      </c>
      <c r="S451" s="225">
        <v>2.5</v>
      </c>
      <c r="T451" s="225">
        <v>2</v>
      </c>
      <c r="U451" s="225">
        <v>1.5</v>
      </c>
      <c r="V451" s="225">
        <v>1</v>
      </c>
      <c r="W451" s="225">
        <v>0</v>
      </c>
      <c r="X451" s="225" t="s">
        <v>3</v>
      </c>
      <c r="Y451" s="227" t="s">
        <v>4</v>
      </c>
      <c r="Z451" s="225" t="s">
        <v>5</v>
      </c>
      <c r="AA451" s="224"/>
    </row>
    <row r="452" spans="2:27" ht="18.75" x14ac:dyDescent="0.45">
      <c r="B452" s="161" t="s">
        <v>225</v>
      </c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>
        <f>SUM(C452:L452)</f>
        <v>0</v>
      </c>
      <c r="N452" s="242"/>
      <c r="O452" s="246" t="s">
        <v>351</v>
      </c>
      <c r="P452" s="53">
        <v>19</v>
      </c>
      <c r="Q452" s="53">
        <v>3</v>
      </c>
      <c r="R452" s="53">
        <v>3</v>
      </c>
      <c r="S452" s="53">
        <v>2</v>
      </c>
      <c r="T452" s="53"/>
      <c r="U452" s="53"/>
      <c r="V452" s="53"/>
      <c r="W452" s="53"/>
      <c r="X452" s="53"/>
      <c r="Y452" s="250"/>
      <c r="Z452" s="53">
        <f>SUM(P452:Y452)</f>
        <v>27</v>
      </c>
      <c r="AA452" s="78"/>
    </row>
    <row r="453" spans="2:27" ht="18.75" x14ac:dyDescent="0.45">
      <c r="B453" s="161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242"/>
      <c r="O453" s="246"/>
      <c r="P453" s="53"/>
      <c r="Q453" s="53"/>
      <c r="R453" s="53"/>
      <c r="S453" s="53"/>
      <c r="T453" s="53"/>
      <c r="U453" s="53"/>
      <c r="V453" s="53"/>
      <c r="W453" s="53"/>
      <c r="X453" s="53"/>
      <c r="Y453" s="250"/>
      <c r="Z453" s="53">
        <f>SUM(P453:Y453)</f>
        <v>0</v>
      </c>
      <c r="AA453" s="78"/>
    </row>
    <row r="454" spans="2:27" ht="18.75" x14ac:dyDescent="0.2">
      <c r="B454" s="53" t="s">
        <v>5</v>
      </c>
      <c r="C454" s="53">
        <f t="shared" ref="C454:J454" si="246">SUM(C452)</f>
        <v>0</v>
      </c>
      <c r="D454" s="53">
        <f t="shared" si="246"/>
        <v>0</v>
      </c>
      <c r="E454" s="53">
        <f t="shared" si="246"/>
        <v>0</v>
      </c>
      <c r="F454" s="53">
        <f t="shared" si="246"/>
        <v>0</v>
      </c>
      <c r="G454" s="53">
        <f t="shared" si="246"/>
        <v>0</v>
      </c>
      <c r="H454" s="53">
        <f t="shared" si="246"/>
        <v>0</v>
      </c>
      <c r="I454" s="53">
        <f t="shared" si="246"/>
        <v>0</v>
      </c>
      <c r="J454" s="53">
        <f t="shared" si="246"/>
        <v>0</v>
      </c>
      <c r="K454" s="53"/>
      <c r="L454" s="53"/>
      <c r="M454" s="53">
        <f>SUM(C454:L454)</f>
        <v>0</v>
      </c>
      <c r="N454" s="182"/>
      <c r="O454" s="53" t="s">
        <v>5</v>
      </c>
      <c r="P454" s="53">
        <f t="shared" ref="P454:W454" si="247">SUM(P452:P453)</f>
        <v>19</v>
      </c>
      <c r="Q454" s="53">
        <f t="shared" si="247"/>
        <v>3</v>
      </c>
      <c r="R454" s="53">
        <f t="shared" si="247"/>
        <v>3</v>
      </c>
      <c r="S454" s="53">
        <f t="shared" si="247"/>
        <v>2</v>
      </c>
      <c r="T454" s="53">
        <f t="shared" si="247"/>
        <v>0</v>
      </c>
      <c r="U454" s="53">
        <f t="shared" si="247"/>
        <v>0</v>
      </c>
      <c r="V454" s="53">
        <f t="shared" si="247"/>
        <v>0</v>
      </c>
      <c r="W454" s="53">
        <f t="shared" si="247"/>
        <v>0</v>
      </c>
      <c r="X454" s="53"/>
      <c r="Y454" s="250"/>
      <c r="Z454" s="53">
        <f>SUM(P454:Y454)</f>
        <v>27</v>
      </c>
      <c r="AA454" s="78"/>
    </row>
    <row r="455" spans="2:27" ht="18.75" x14ac:dyDescent="0.2">
      <c r="B455" s="53" t="s">
        <v>242</v>
      </c>
      <c r="C455" s="51">
        <f>C454*C451</f>
        <v>0</v>
      </c>
      <c r="D455" s="51">
        <f t="shared" ref="D455:J455" si="248">D454*D451</f>
        <v>0</v>
      </c>
      <c r="E455" s="51">
        <f t="shared" si="248"/>
        <v>0</v>
      </c>
      <c r="F455" s="51">
        <f t="shared" si="248"/>
        <v>0</v>
      </c>
      <c r="G455" s="51">
        <f t="shared" si="248"/>
        <v>0</v>
      </c>
      <c r="H455" s="51">
        <f t="shared" si="248"/>
        <v>0</v>
      </c>
      <c r="I455" s="51">
        <f t="shared" si="248"/>
        <v>0</v>
      </c>
      <c r="J455" s="51">
        <f t="shared" si="248"/>
        <v>0</v>
      </c>
      <c r="K455" s="51"/>
      <c r="L455" s="51"/>
      <c r="M455" s="53">
        <f>SUM(C455:L455)</f>
        <v>0</v>
      </c>
      <c r="N455" s="182"/>
      <c r="O455" s="53" t="s">
        <v>242</v>
      </c>
      <c r="P455" s="53">
        <f>P454*P451</f>
        <v>76</v>
      </c>
      <c r="Q455" s="53">
        <f t="shared" ref="Q455:W455" si="249">Q454*Q451</f>
        <v>10.5</v>
      </c>
      <c r="R455" s="53">
        <f t="shared" si="249"/>
        <v>9</v>
      </c>
      <c r="S455" s="53">
        <f t="shared" si="249"/>
        <v>5</v>
      </c>
      <c r="T455" s="53">
        <f t="shared" si="249"/>
        <v>0</v>
      </c>
      <c r="U455" s="53">
        <f t="shared" si="249"/>
        <v>0</v>
      </c>
      <c r="V455" s="53">
        <f t="shared" si="249"/>
        <v>0</v>
      </c>
      <c r="W455" s="53">
        <f t="shared" si="249"/>
        <v>0</v>
      </c>
      <c r="X455" s="53"/>
      <c r="Y455" s="250"/>
      <c r="Z455" s="53">
        <f>SUM(P455:Y455)</f>
        <v>100.5</v>
      </c>
      <c r="AA455" s="78"/>
    </row>
    <row r="456" spans="2:27" ht="18.75" x14ac:dyDescent="0.2">
      <c r="B456" s="53" t="s">
        <v>26</v>
      </c>
      <c r="C456" s="51" t="e">
        <f>M455/M454</f>
        <v>#DIV/0!</v>
      </c>
      <c r="D456" s="51"/>
      <c r="E456" s="51"/>
      <c r="F456" s="51"/>
      <c r="G456" s="51"/>
      <c r="H456" s="51"/>
      <c r="I456" s="51"/>
      <c r="J456" s="51"/>
      <c r="K456" s="51"/>
      <c r="L456" s="51"/>
      <c r="M456" s="53"/>
      <c r="N456" s="182"/>
      <c r="O456" s="53" t="s">
        <v>26</v>
      </c>
      <c r="P456" s="80">
        <f>Z455/Z454</f>
        <v>3.7222222222222223</v>
      </c>
      <c r="Q456" s="53"/>
      <c r="R456" s="53"/>
      <c r="S456" s="53"/>
      <c r="T456" s="53"/>
      <c r="U456" s="53"/>
      <c r="V456" s="53"/>
      <c r="W456" s="53"/>
      <c r="X456" s="53"/>
      <c r="Y456" s="250"/>
      <c r="Z456" s="53"/>
      <c r="AA456" s="78"/>
    </row>
    <row r="457" spans="2:27" ht="18.75" x14ac:dyDescent="0.2">
      <c r="B457" s="53" t="s">
        <v>28</v>
      </c>
      <c r="C457" s="51" t="e">
        <f>(C454*100)/M454</f>
        <v>#DIV/0!</v>
      </c>
      <c r="D457" s="51" t="e">
        <f>(D454*100)/M454</f>
        <v>#DIV/0!</v>
      </c>
      <c r="E457" s="51" t="e">
        <f>(E454*100)/M454</f>
        <v>#DIV/0!</v>
      </c>
      <c r="F457" s="51" t="e">
        <f>(F454*100)/M454</f>
        <v>#DIV/0!</v>
      </c>
      <c r="G457" s="51" t="e">
        <f>(G454*100)/M454</f>
        <v>#DIV/0!</v>
      </c>
      <c r="H457" s="51" t="e">
        <f>(H454*100)/M454</f>
        <v>#DIV/0!</v>
      </c>
      <c r="I457" s="51" t="e">
        <f>(I454*100)/M454</f>
        <v>#DIV/0!</v>
      </c>
      <c r="J457" s="51" t="e">
        <f>(J454*100)/M454</f>
        <v>#DIV/0!</v>
      </c>
      <c r="K457" s="51"/>
      <c r="L457" s="51"/>
      <c r="M457" s="53" t="e">
        <f>SUM(C457:L457)</f>
        <v>#DIV/0!</v>
      </c>
      <c r="N457" s="182"/>
      <c r="O457" s="53" t="s">
        <v>28</v>
      </c>
      <c r="P457" s="240">
        <f>(P454*100)/Z454</f>
        <v>70.370370370370367</v>
      </c>
      <c r="Q457" s="240">
        <f>(Q454*100)/Z454</f>
        <v>11.111111111111111</v>
      </c>
      <c r="R457" s="240">
        <f>(R454*100)/Z454</f>
        <v>11.111111111111111</v>
      </c>
      <c r="S457" s="240">
        <f>(S454*100)/Z454</f>
        <v>7.4074074074074074</v>
      </c>
      <c r="T457" s="240">
        <f>(T454*100)/Z454</f>
        <v>0</v>
      </c>
      <c r="U457" s="240">
        <f>(U454*100)/Z454</f>
        <v>0</v>
      </c>
      <c r="V457" s="240">
        <f>(V454*100)/Z454</f>
        <v>0</v>
      </c>
      <c r="W457" s="80">
        <f>(W454*100)/Z454</f>
        <v>0</v>
      </c>
      <c r="X457" s="53"/>
      <c r="Y457" s="250"/>
      <c r="Z457" s="53">
        <f>SUM(P457:Y457)</f>
        <v>100</v>
      </c>
      <c r="AA457" s="78"/>
    </row>
    <row r="458" spans="2:27" ht="18.75" x14ac:dyDescent="0.2"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182"/>
      <c r="O458" s="245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</row>
    <row r="459" spans="2:27" ht="24" x14ac:dyDescent="0.2">
      <c r="B459" s="6" t="s">
        <v>230</v>
      </c>
      <c r="C459" s="5"/>
      <c r="D459" s="5"/>
      <c r="E459" s="5"/>
      <c r="F459" s="78"/>
      <c r="G459" s="78"/>
      <c r="H459" s="78"/>
      <c r="I459" s="78"/>
      <c r="J459" s="78"/>
      <c r="K459" s="78"/>
      <c r="L459" s="78"/>
      <c r="M459" s="78"/>
      <c r="N459" s="182"/>
      <c r="O459" s="182"/>
      <c r="P459" s="5"/>
      <c r="Q459" s="5"/>
      <c r="R459" s="5"/>
      <c r="S459" s="5"/>
      <c r="T459" s="182"/>
      <c r="U459" s="182"/>
      <c r="V459" s="182"/>
      <c r="W459" s="182"/>
      <c r="X459" s="182"/>
      <c r="Y459" s="182"/>
      <c r="Z459" s="182"/>
      <c r="AA459" s="182"/>
    </row>
    <row r="460" spans="2:27" ht="18.75" x14ac:dyDescent="0.2"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Z460" s="182"/>
      <c r="AA460" s="182"/>
    </row>
    <row r="461" spans="2:27" ht="24" x14ac:dyDescent="0.2"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182"/>
      <c r="O461" s="182"/>
      <c r="P461" s="5" t="s">
        <v>355</v>
      </c>
      <c r="Q461" s="182"/>
      <c r="R461" s="182"/>
      <c r="S461" s="366">
        <f>P457+Q457+R457</f>
        <v>92.592592592592595</v>
      </c>
      <c r="T461" s="182"/>
      <c r="U461" s="182"/>
      <c r="V461" s="182"/>
      <c r="W461" s="182"/>
      <c r="X461" s="182"/>
      <c r="Y461" s="182"/>
      <c r="Z461" s="182"/>
      <c r="AA461" s="182"/>
    </row>
    <row r="462" spans="2:27" ht="24" x14ac:dyDescent="0.2"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182"/>
      <c r="O462" s="182"/>
      <c r="P462" s="5" t="s">
        <v>333</v>
      </c>
      <c r="Q462" s="182"/>
      <c r="R462" s="182"/>
      <c r="S462" s="182"/>
      <c r="T462" s="182"/>
      <c r="U462" s="182"/>
      <c r="V462" s="182"/>
      <c r="W462" s="182"/>
      <c r="X462" s="182"/>
      <c r="Y462" s="182"/>
      <c r="Z462" s="182"/>
      <c r="AA462" s="182"/>
    </row>
    <row r="463" spans="2:27" x14ac:dyDescent="0.2"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  <c r="Z463" s="182"/>
      <c r="AA463" s="182"/>
    </row>
  </sheetData>
  <mergeCells count="107">
    <mergeCell ref="P3:Z3"/>
    <mergeCell ref="N392:O392"/>
    <mergeCell ref="P54:Y54"/>
    <mergeCell ref="B109:M109"/>
    <mergeCell ref="O109:Z109"/>
    <mergeCell ref="B110:M110"/>
    <mergeCell ref="O110:Z110"/>
    <mergeCell ref="N219:O219"/>
    <mergeCell ref="N221:O221"/>
    <mergeCell ref="N222:O222"/>
    <mergeCell ref="N275:O275"/>
    <mergeCell ref="N151:O151"/>
    <mergeCell ref="B162:M162"/>
    <mergeCell ref="O162:Z162"/>
    <mergeCell ref="B163:B164"/>
    <mergeCell ref="C163:L163"/>
    <mergeCell ref="O163:O164"/>
    <mergeCell ref="P163:Y163"/>
    <mergeCell ref="B236:M236"/>
    <mergeCell ref="O236:Z236"/>
    <mergeCell ref="B237:M237"/>
    <mergeCell ref="O237:Z237"/>
    <mergeCell ref="B238:B239"/>
    <mergeCell ref="C238:L238"/>
    <mergeCell ref="P450:Z450"/>
    <mergeCell ref="N448:Z448"/>
    <mergeCell ref="N449:Z449"/>
    <mergeCell ref="B1:M1"/>
    <mergeCell ref="B2:M2"/>
    <mergeCell ref="B3:B4"/>
    <mergeCell ref="C3:L3"/>
    <mergeCell ref="O1:Z1"/>
    <mergeCell ref="O2:Z2"/>
    <mergeCell ref="B52:M52"/>
    <mergeCell ref="O52:Z52"/>
    <mergeCell ref="B53:M53"/>
    <mergeCell ref="O53:Z53"/>
    <mergeCell ref="B54:B55"/>
    <mergeCell ref="C54:L54"/>
    <mergeCell ref="O54:O55"/>
    <mergeCell ref="B111:B112"/>
    <mergeCell ref="C111:L111"/>
    <mergeCell ref="O111:O112"/>
    <mergeCell ref="P111:Y111"/>
    <mergeCell ref="B161:M161"/>
    <mergeCell ref="O161:Z161"/>
    <mergeCell ref="N148:O148"/>
    <mergeCell ref="N150:O150"/>
    <mergeCell ref="O238:O239"/>
    <mergeCell ref="P238:Y238"/>
    <mergeCell ref="B288:M288"/>
    <mergeCell ref="O288:Z288"/>
    <mergeCell ref="B289:M289"/>
    <mergeCell ref="O289:Z289"/>
    <mergeCell ref="N277:O277"/>
    <mergeCell ref="N278:O278"/>
    <mergeCell ref="A275:B275"/>
    <mergeCell ref="A277:B277"/>
    <mergeCell ref="A278:B278"/>
    <mergeCell ref="C398:M398"/>
    <mergeCell ref="O398:O399"/>
    <mergeCell ref="P398:Z398"/>
    <mergeCell ref="B448:M448"/>
    <mergeCell ref="B290:B291"/>
    <mergeCell ref="C290:M290"/>
    <mergeCell ref="O290:O291"/>
    <mergeCell ref="P290:Z290"/>
    <mergeCell ref="B340:M340"/>
    <mergeCell ref="O340:Z340"/>
    <mergeCell ref="B341:M341"/>
    <mergeCell ref="O341:Z341"/>
    <mergeCell ref="B342:B343"/>
    <mergeCell ref="C342:M342"/>
    <mergeCell ref="O342:O343"/>
    <mergeCell ref="P342:Z342"/>
    <mergeCell ref="N437:O437"/>
    <mergeCell ref="N334:O334"/>
    <mergeCell ref="N336:O336"/>
    <mergeCell ref="N337:O337"/>
    <mergeCell ref="N390:O390"/>
    <mergeCell ref="N393:O393"/>
    <mergeCell ref="N434:O434"/>
    <mergeCell ref="N436:O436"/>
    <mergeCell ref="B449:M449"/>
    <mergeCell ref="B450:B451"/>
    <mergeCell ref="C450:M450"/>
    <mergeCell ref="O450:O451"/>
    <mergeCell ref="A148:B148"/>
    <mergeCell ref="A150:B150"/>
    <mergeCell ref="A151:B151"/>
    <mergeCell ref="A219:B219"/>
    <mergeCell ref="A221:B221"/>
    <mergeCell ref="A222:B222"/>
    <mergeCell ref="A334:B334"/>
    <mergeCell ref="A336:B336"/>
    <mergeCell ref="A337:B337"/>
    <mergeCell ref="A390:B390"/>
    <mergeCell ref="A392:B392"/>
    <mergeCell ref="A393:B393"/>
    <mergeCell ref="A434:B434"/>
    <mergeCell ref="A436:B436"/>
    <mergeCell ref="A437:B437"/>
    <mergeCell ref="B396:M396"/>
    <mergeCell ref="O396:Z396"/>
    <mergeCell ref="B397:M397"/>
    <mergeCell ref="O397:Z397"/>
    <mergeCell ref="B398:B399"/>
  </mergeCells>
  <pageMargins left="0" right="0" top="0" bottom="0" header="0.31496062992125984" footer="0.31496062992125984"/>
  <pageSetup paperSize="9" orientation="portrait" r:id="rId1"/>
  <ignoredErrors>
    <ignoredError sqref="D15 I274 Z132 Z175 Z200 Z126 Z138 M430 Z89 Z74 Q42 Q102 Q150 R202 Q221 Q277 Q336 Q392 Q436" formula="1"/>
    <ignoredError sqref="P363:V363 P7:W7 P59:Q5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37" workbookViewId="0">
      <selection activeCell="A25" sqref="A25:L57"/>
    </sheetView>
  </sheetViews>
  <sheetFormatPr defaultRowHeight="14.25" x14ac:dyDescent="0.2"/>
  <cols>
    <col min="1" max="1" width="8.5" style="1" customWidth="1"/>
    <col min="2" max="2" width="5.5" customWidth="1"/>
    <col min="3" max="3" width="21.375" customWidth="1"/>
    <col min="4" max="4" width="8.5" customWidth="1"/>
    <col min="5" max="5" width="8.625" style="1" customWidth="1"/>
    <col min="6" max="6" width="11.375" customWidth="1"/>
    <col min="7" max="7" width="7.75" customWidth="1"/>
    <col min="8" max="8" width="8.625" style="1" customWidth="1"/>
    <col min="9" max="9" width="19" customWidth="1"/>
    <col min="10" max="10" width="9.75" customWidth="1"/>
    <col min="11" max="11" width="11.125" style="1" customWidth="1"/>
    <col min="12" max="12" width="11.375" customWidth="1"/>
    <col min="13" max="13" width="15.625" customWidth="1"/>
    <col min="14" max="14" width="4.625" customWidth="1"/>
    <col min="21" max="21" width="7.875" customWidth="1"/>
  </cols>
  <sheetData>
    <row r="1" spans="1:18" s="1" customFormat="1" x14ac:dyDescent="0.2"/>
    <row r="2" spans="1:18" ht="24" x14ac:dyDescent="0.2">
      <c r="A2" s="768" t="s">
        <v>304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169"/>
      <c r="N2" s="169"/>
      <c r="O2" s="169"/>
      <c r="P2" s="169"/>
      <c r="Q2" s="169"/>
      <c r="R2" s="169"/>
    </row>
    <row r="3" spans="1:18" ht="24" x14ac:dyDescent="0.55000000000000004">
      <c r="A3" s="182"/>
      <c r="B3" s="395"/>
      <c r="C3" s="395"/>
      <c r="D3" s="396" t="s">
        <v>356</v>
      </c>
      <c r="E3" s="396"/>
      <c r="F3" s="396"/>
      <c r="G3" s="396"/>
      <c r="H3" s="396"/>
      <c r="I3" s="396"/>
      <c r="J3" s="395" t="s">
        <v>400</v>
      </c>
      <c r="K3" s="395"/>
      <c r="L3" s="395"/>
      <c r="M3" s="126"/>
      <c r="N3" s="126"/>
      <c r="O3" s="1"/>
      <c r="P3" s="1"/>
      <c r="Q3" s="1"/>
      <c r="R3" s="1"/>
    </row>
    <row r="4" spans="1:18" ht="24" x14ac:dyDescent="0.55000000000000004">
      <c r="A4" s="182"/>
      <c r="B4" s="397" t="s">
        <v>302</v>
      </c>
      <c r="C4" s="398" t="s">
        <v>303</v>
      </c>
      <c r="D4" s="769" t="s">
        <v>305</v>
      </c>
      <c r="E4" s="769"/>
      <c r="F4" s="769"/>
      <c r="G4" s="770" t="s">
        <v>306</v>
      </c>
      <c r="H4" s="770"/>
      <c r="I4" s="770"/>
      <c r="J4" s="771" t="s">
        <v>307</v>
      </c>
      <c r="K4" s="772"/>
      <c r="L4" s="773"/>
      <c r="M4" s="394"/>
      <c r="N4" s="89"/>
    </row>
    <row r="5" spans="1:18" ht="24" x14ac:dyDescent="0.55000000000000004">
      <c r="A5" s="182"/>
      <c r="B5" s="399"/>
      <c r="C5" s="399"/>
      <c r="D5" s="90" t="s">
        <v>329</v>
      </c>
      <c r="E5" s="90" t="s">
        <v>385</v>
      </c>
      <c r="F5" s="90" t="s">
        <v>287</v>
      </c>
      <c r="G5" s="539" t="s">
        <v>329</v>
      </c>
      <c r="H5" s="90" t="s">
        <v>385</v>
      </c>
      <c r="I5" s="90" t="s">
        <v>287</v>
      </c>
      <c r="J5" s="90" t="s">
        <v>329</v>
      </c>
      <c r="K5" s="90" t="s">
        <v>385</v>
      </c>
      <c r="L5" s="90" t="s">
        <v>287</v>
      </c>
      <c r="M5" s="133"/>
      <c r="N5" s="89"/>
    </row>
    <row r="6" spans="1:18" ht="24" x14ac:dyDescent="0.55000000000000004">
      <c r="A6" s="243"/>
      <c r="B6" s="90">
        <v>1</v>
      </c>
      <c r="C6" s="400" t="s">
        <v>278</v>
      </c>
      <c r="D6" s="539">
        <v>2.91</v>
      </c>
      <c r="E6" s="554">
        <v>2.92</v>
      </c>
      <c r="F6" s="90">
        <f t="shared" ref="F6:F13" si="0">E6-D6</f>
        <v>9.9999999999997868E-3</v>
      </c>
      <c r="G6" s="539">
        <v>62.54</v>
      </c>
      <c r="H6" s="93">
        <v>61.22</v>
      </c>
      <c r="I6" s="90">
        <f>H6-G6</f>
        <v>-1.3200000000000003</v>
      </c>
      <c r="J6" s="539">
        <v>2.76</v>
      </c>
      <c r="K6" s="90">
        <v>3.2</v>
      </c>
      <c r="L6" s="90">
        <f>K6-J6</f>
        <v>0.44000000000000039</v>
      </c>
      <c r="M6" s="133"/>
      <c r="N6" s="89"/>
    </row>
    <row r="7" spans="1:18" ht="24" x14ac:dyDescent="0.55000000000000004">
      <c r="A7" s="243"/>
      <c r="B7" s="90">
        <v>2</v>
      </c>
      <c r="C7" s="400" t="s">
        <v>279</v>
      </c>
      <c r="D7" s="539">
        <v>2.63</v>
      </c>
      <c r="E7" s="553">
        <v>2.86</v>
      </c>
      <c r="F7" s="90">
        <f t="shared" si="0"/>
        <v>0.22999999999999998</v>
      </c>
      <c r="G7" s="539">
        <v>59.81</v>
      </c>
      <c r="H7" s="228">
        <v>60.03</v>
      </c>
      <c r="I7" s="90">
        <f t="shared" ref="I7:I13" si="1">H7-G7</f>
        <v>0.21999999999999886</v>
      </c>
      <c r="J7" s="539">
        <v>3.56</v>
      </c>
      <c r="K7" s="90">
        <v>2.36</v>
      </c>
      <c r="L7" s="90">
        <f t="shared" ref="L7:L13" si="2">K7-J7</f>
        <v>-1.2000000000000002</v>
      </c>
      <c r="M7" s="133"/>
      <c r="N7" s="89"/>
      <c r="P7" s="1"/>
    </row>
    <row r="8" spans="1:18" ht="24" x14ac:dyDescent="0.55000000000000004">
      <c r="A8" s="243"/>
      <c r="B8" s="90">
        <v>3</v>
      </c>
      <c r="C8" s="400" t="s">
        <v>280</v>
      </c>
      <c r="D8" s="539">
        <v>2.4700000000000002</v>
      </c>
      <c r="E8" s="553">
        <v>2.44</v>
      </c>
      <c r="F8" s="90">
        <f t="shared" si="0"/>
        <v>-3.0000000000000249E-2</v>
      </c>
      <c r="G8" s="539">
        <v>43.32</v>
      </c>
      <c r="H8" s="228">
        <v>47.11</v>
      </c>
      <c r="I8" s="90">
        <f t="shared" si="1"/>
        <v>3.7899999999999991</v>
      </c>
      <c r="J8" s="539">
        <v>3.11</v>
      </c>
      <c r="K8" s="90">
        <v>5.83</v>
      </c>
      <c r="L8" s="90">
        <f t="shared" si="2"/>
        <v>2.72</v>
      </c>
      <c r="M8" s="133"/>
      <c r="N8" s="89"/>
      <c r="P8" s="1"/>
    </row>
    <row r="9" spans="1:18" ht="24" x14ac:dyDescent="0.55000000000000004">
      <c r="A9" s="243"/>
      <c r="B9" s="90">
        <v>4</v>
      </c>
      <c r="C9" s="400" t="s">
        <v>281</v>
      </c>
      <c r="D9" s="539">
        <v>2.37</v>
      </c>
      <c r="E9" s="553">
        <v>2.4900000000000002</v>
      </c>
      <c r="F9" s="90">
        <f t="shared" si="0"/>
        <v>0.12000000000000011</v>
      </c>
      <c r="G9" s="539">
        <v>38.71</v>
      </c>
      <c r="H9" s="228">
        <v>44.18</v>
      </c>
      <c r="I9" s="90">
        <f t="shared" si="1"/>
        <v>5.4699999999999989</v>
      </c>
      <c r="J9" s="539">
        <v>3.53</v>
      </c>
      <c r="K9" s="90">
        <v>4.25</v>
      </c>
      <c r="L9" s="90">
        <f t="shared" si="2"/>
        <v>0.7200000000000002</v>
      </c>
      <c r="M9" s="133"/>
      <c r="N9" s="89"/>
      <c r="P9" s="1"/>
    </row>
    <row r="10" spans="1:18" ht="24" x14ac:dyDescent="0.55000000000000004">
      <c r="A10" s="243"/>
      <c r="B10" s="90">
        <v>5</v>
      </c>
      <c r="C10" s="400" t="s">
        <v>282</v>
      </c>
      <c r="D10" s="539">
        <v>3.18</v>
      </c>
      <c r="E10" s="553">
        <v>3.2</v>
      </c>
      <c r="F10" s="90">
        <f t="shared" si="0"/>
        <v>2.0000000000000018E-2</v>
      </c>
      <c r="G10" s="539">
        <v>73.08</v>
      </c>
      <c r="H10" s="228">
        <v>76.84</v>
      </c>
      <c r="I10" s="90">
        <f t="shared" si="1"/>
        <v>3.7600000000000051</v>
      </c>
      <c r="J10" s="539">
        <v>2.29</v>
      </c>
      <c r="K10" s="90">
        <v>2.58</v>
      </c>
      <c r="L10" s="90">
        <f t="shared" si="2"/>
        <v>0.29000000000000004</v>
      </c>
      <c r="M10" s="133"/>
      <c r="N10" s="89"/>
      <c r="P10" s="1"/>
    </row>
    <row r="11" spans="1:18" ht="24" x14ac:dyDescent="0.55000000000000004">
      <c r="A11" s="243"/>
      <c r="B11" s="90">
        <v>6</v>
      </c>
      <c r="C11" s="400" t="s">
        <v>283</v>
      </c>
      <c r="D11" s="539">
        <v>2.78</v>
      </c>
      <c r="E11" s="553">
        <v>2.58</v>
      </c>
      <c r="F11" s="90">
        <f t="shared" si="0"/>
        <v>-0.19999999999999973</v>
      </c>
      <c r="G11" s="539">
        <v>55.41</v>
      </c>
      <c r="H11" s="228">
        <v>62.22</v>
      </c>
      <c r="I11" s="90">
        <f t="shared" si="1"/>
        <v>6.8100000000000023</v>
      </c>
      <c r="J11" s="539">
        <v>2.12</v>
      </c>
      <c r="K11" s="90">
        <v>1.52</v>
      </c>
      <c r="L11" s="90">
        <f t="shared" si="2"/>
        <v>-0.60000000000000009</v>
      </c>
      <c r="M11" s="133"/>
      <c r="N11" s="1"/>
      <c r="P11" s="1"/>
    </row>
    <row r="12" spans="1:18" ht="24" x14ac:dyDescent="0.55000000000000004">
      <c r="A12" s="243"/>
      <c r="B12" s="90">
        <v>7</v>
      </c>
      <c r="C12" s="400" t="s">
        <v>284</v>
      </c>
      <c r="D12" s="539">
        <v>2.87</v>
      </c>
      <c r="E12" s="553">
        <v>2.86</v>
      </c>
      <c r="F12" s="90">
        <f t="shared" si="0"/>
        <v>-1.0000000000000231E-2</v>
      </c>
      <c r="G12" s="539">
        <v>62.69</v>
      </c>
      <c r="H12" s="228">
        <v>62.52</v>
      </c>
      <c r="I12" s="90">
        <f t="shared" si="1"/>
        <v>-0.1699999999999946</v>
      </c>
      <c r="J12" s="539">
        <v>4.8099999999999996</v>
      </c>
      <c r="K12" s="90">
        <v>6.2</v>
      </c>
      <c r="L12" s="90">
        <f t="shared" si="2"/>
        <v>1.3900000000000006</v>
      </c>
      <c r="M12" s="133"/>
      <c r="N12" s="89"/>
      <c r="P12" s="1"/>
    </row>
    <row r="13" spans="1:18" ht="24" x14ac:dyDescent="0.55000000000000004">
      <c r="A13" s="243"/>
      <c r="B13" s="398">
        <v>8</v>
      </c>
      <c r="C13" s="401" t="s">
        <v>285</v>
      </c>
      <c r="D13" s="398">
        <v>3.57</v>
      </c>
      <c r="E13" s="553">
        <v>3.65</v>
      </c>
      <c r="F13" s="90">
        <f t="shared" si="0"/>
        <v>8.0000000000000071E-2</v>
      </c>
      <c r="G13" s="398">
        <v>89.04</v>
      </c>
      <c r="H13" s="228">
        <v>92.54</v>
      </c>
      <c r="I13" s="90">
        <f t="shared" si="1"/>
        <v>3.5</v>
      </c>
      <c r="J13" s="398">
        <v>1.92</v>
      </c>
      <c r="K13" s="398">
        <v>0.97</v>
      </c>
      <c r="L13" s="90">
        <f t="shared" si="2"/>
        <v>-0.95</v>
      </c>
      <c r="M13" s="133"/>
      <c r="N13" s="89"/>
      <c r="P13" s="1"/>
    </row>
    <row r="14" spans="1:18" ht="27.75" customHeight="1" x14ac:dyDescent="0.55000000000000004">
      <c r="A14" s="182"/>
      <c r="B14" s="402"/>
      <c r="C14" s="255" t="s">
        <v>308</v>
      </c>
      <c r="D14" s="403"/>
      <c r="E14" s="403"/>
      <c r="F14" s="403">
        <f t="shared" ref="F14:L14" si="3">SUM(F6:F13)/8</f>
        <v>2.7499999999999969E-2</v>
      </c>
      <c r="G14" s="403"/>
      <c r="H14" s="403"/>
      <c r="I14" s="403">
        <f t="shared" si="3"/>
        <v>2.7575000000000012</v>
      </c>
      <c r="J14" s="403">
        <f t="shared" si="3"/>
        <v>3.0125000000000002</v>
      </c>
      <c r="K14" s="403">
        <f t="shared" si="3"/>
        <v>3.3637499999999996</v>
      </c>
      <c r="L14" s="403">
        <f t="shared" si="3"/>
        <v>0.35125000000000017</v>
      </c>
      <c r="M14" s="137"/>
      <c r="N14" s="89"/>
    </row>
    <row r="15" spans="1:18" ht="33.75" customHeight="1" x14ac:dyDescent="0.4">
      <c r="A15" s="182"/>
      <c r="B15" s="404"/>
      <c r="C15" s="5" t="s">
        <v>386</v>
      </c>
      <c r="D15" s="5"/>
      <c r="E15" s="5"/>
      <c r="F15" s="5"/>
      <c r="G15" s="404"/>
      <c r="H15" s="404"/>
      <c r="I15" s="404"/>
      <c r="J15" s="404"/>
      <c r="K15" s="404"/>
      <c r="L15" s="404"/>
      <c r="M15" s="164"/>
      <c r="N15" s="89"/>
    </row>
    <row r="16" spans="1:18" ht="17.25" x14ac:dyDescent="0.4"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89"/>
    </row>
    <row r="17" spans="1:16" ht="24" x14ac:dyDescent="0.55000000000000004">
      <c r="A17" s="716" t="s">
        <v>401</v>
      </c>
      <c r="B17" s="716"/>
      <c r="C17" s="716"/>
      <c r="D17" s="716"/>
      <c r="E17" s="716"/>
      <c r="F17" s="716"/>
      <c r="G17" s="716"/>
      <c r="H17" s="165"/>
      <c r="I17" s="165"/>
      <c r="J17" s="165"/>
      <c r="K17" s="165"/>
      <c r="L17" s="165"/>
      <c r="M17" s="165"/>
      <c r="N17" s="89"/>
    </row>
    <row r="18" spans="1:16" ht="24" x14ac:dyDescent="0.55000000000000004">
      <c r="A18" s="165" t="s">
        <v>404</v>
      </c>
      <c r="B18" s="89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89"/>
    </row>
    <row r="19" spans="1:16" s="1" customFormat="1" ht="24" x14ac:dyDescent="0.55000000000000004">
      <c r="A19" s="165" t="s">
        <v>402</v>
      </c>
      <c r="B19" s="89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</row>
    <row r="20" spans="1:16" ht="24" x14ac:dyDescent="0.55000000000000004">
      <c r="A20" s="165" t="s">
        <v>357</v>
      </c>
      <c r="B20" s="165"/>
      <c r="C20" s="165"/>
      <c r="D20" s="165"/>
      <c r="E20" s="555" t="s">
        <v>403</v>
      </c>
      <c r="F20" s="165">
        <v>0.35</v>
      </c>
      <c r="G20" s="165"/>
      <c r="H20" s="165"/>
      <c r="I20" s="165"/>
      <c r="J20" s="165"/>
      <c r="K20" s="165"/>
      <c r="L20" s="165"/>
      <c r="M20" s="165"/>
      <c r="N20" s="89"/>
    </row>
    <row r="21" spans="1:16" ht="24" x14ac:dyDescent="0.55000000000000004">
      <c r="B21" s="165" t="s">
        <v>436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89"/>
    </row>
    <row r="22" spans="1:16" ht="24" x14ac:dyDescent="0.55000000000000004">
      <c r="A22" s="165" t="s">
        <v>437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89"/>
    </row>
    <row r="23" spans="1:16" ht="17.25" x14ac:dyDescent="0.4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6" ht="17.25" x14ac:dyDescent="0.4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6" ht="17.25" x14ac:dyDescent="0.4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6" ht="17.25" x14ac:dyDescent="0.4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</row>
    <row r="27" spans="1:16" ht="17.25" x14ac:dyDescent="0.4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1:16" ht="17.25" x14ac:dyDescent="0.4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16" ht="17.25" x14ac:dyDescent="0.4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1:16" ht="17.25" x14ac:dyDescent="0.4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1:16" ht="17.25" x14ac:dyDescent="0.4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1:16" ht="17.25" x14ac:dyDescent="0.4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2:14" ht="17.25" x14ac:dyDescent="0.4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ht="17.25" x14ac:dyDescent="0.4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ht="17.25" x14ac:dyDescent="0.4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spans="2:14" ht="17.25" x14ac:dyDescent="0.4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2:14" ht="17.25" x14ac:dyDescent="0.4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2:14" ht="17.25" x14ac:dyDescent="0.4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2:14" ht="17.25" x14ac:dyDescent="0.4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2:14" ht="17.25" x14ac:dyDescent="0.4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2:14" ht="17.25" x14ac:dyDescent="0.4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2:14" ht="17.25" x14ac:dyDescent="0.4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2:14" ht="17.25" x14ac:dyDescent="0.4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2:14" ht="17.25" x14ac:dyDescent="0.4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2:14" ht="17.25" x14ac:dyDescent="0.4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2:14" ht="17.25" x14ac:dyDescent="0.4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2:14" ht="17.25" x14ac:dyDescent="0.4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2:14" ht="17.25" x14ac:dyDescent="0.4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2:14" ht="17.25" x14ac:dyDescent="0.4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2:14" ht="17.25" x14ac:dyDescent="0.4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2:14" ht="17.25" x14ac:dyDescent="0.4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2:14" ht="17.25" x14ac:dyDescent="0.4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2:14" ht="17.25" x14ac:dyDescent="0.4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2:14" ht="17.25" x14ac:dyDescent="0.4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2:14" ht="17.25" x14ac:dyDescent="0.4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2:14" ht="17.25" x14ac:dyDescent="0.4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2:14" ht="17.25" x14ac:dyDescent="0.4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2:14" ht="17.25" x14ac:dyDescent="0.4"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2:14" ht="17.25" x14ac:dyDescent="0.4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</sheetData>
  <mergeCells count="5">
    <mergeCell ref="A2:L2"/>
    <mergeCell ref="D4:F4"/>
    <mergeCell ref="G4:I4"/>
    <mergeCell ref="A17:G17"/>
    <mergeCell ref="J4:L4"/>
  </mergeCells>
  <pageMargins left="0" right="0" top="0" bottom="0" header="0.31496062992125984" footer="0.31496062992125984"/>
  <pageSetup paperSize="9" orientation="landscape" r:id="rId1"/>
  <ignoredErrors>
    <ignoredError sqref="F7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3"/>
  <sheetViews>
    <sheetView topLeftCell="G29" workbookViewId="0">
      <selection activeCell="O1" sqref="O1:AA45"/>
    </sheetView>
  </sheetViews>
  <sheetFormatPr defaultRowHeight="14.25" x14ac:dyDescent="0.2"/>
  <cols>
    <col min="1" max="1" width="9.125" style="1" customWidth="1"/>
    <col min="2" max="2" width="13.375" customWidth="1"/>
    <col min="3" max="3" width="5.5" customWidth="1"/>
    <col min="4" max="4" width="5.75" customWidth="1"/>
    <col min="5" max="5" width="5.125" customWidth="1"/>
    <col min="6" max="6" width="5.375" customWidth="1"/>
    <col min="7" max="7" width="4.75" customWidth="1"/>
    <col min="8" max="8" width="5" customWidth="1"/>
    <col min="9" max="9" width="5.25" customWidth="1"/>
    <col min="10" max="10" width="5.375" customWidth="1"/>
    <col min="11" max="11" width="4.875" customWidth="1"/>
    <col min="12" max="12" width="5.125" customWidth="1"/>
    <col min="14" max="14" width="9" style="1"/>
    <col min="15" max="15" width="3.125" customWidth="1"/>
    <col min="16" max="16" width="8.125" customWidth="1"/>
    <col min="17" max="17" width="5.5" customWidth="1"/>
    <col min="18" max="18" width="6.375" customWidth="1"/>
    <col min="19" max="21" width="6.125" customWidth="1"/>
    <col min="25" max="25" width="6.75" customWidth="1"/>
    <col min="29" max="29" width="10.5" bestFit="1" customWidth="1"/>
  </cols>
  <sheetData>
    <row r="1" spans="1:27" ht="24" x14ac:dyDescent="0.2">
      <c r="A1" s="182"/>
      <c r="B1" s="730" t="s">
        <v>0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450"/>
      <c r="O1" s="5"/>
      <c r="P1" s="730" t="s">
        <v>0</v>
      </c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</row>
    <row r="2" spans="1:27" ht="18" customHeight="1" thickBot="1" x14ac:dyDescent="0.25">
      <c r="A2" s="182"/>
      <c r="B2" s="731" t="s">
        <v>358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451"/>
      <c r="O2" s="11"/>
      <c r="P2" s="731" t="s">
        <v>371</v>
      </c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</row>
    <row r="3" spans="1:27" ht="18" customHeight="1" x14ac:dyDescent="0.2">
      <c r="A3" s="182"/>
      <c r="B3" s="707" t="s">
        <v>1</v>
      </c>
      <c r="C3" s="709" t="s">
        <v>2</v>
      </c>
      <c r="D3" s="710"/>
      <c r="E3" s="710"/>
      <c r="F3" s="710"/>
      <c r="G3" s="710"/>
      <c r="H3" s="710"/>
      <c r="I3" s="710"/>
      <c r="J3" s="710"/>
      <c r="K3" s="710"/>
      <c r="L3" s="710"/>
      <c r="M3" s="10"/>
      <c r="N3" s="11"/>
      <c r="O3" s="1"/>
      <c r="P3" s="143" t="s">
        <v>1</v>
      </c>
      <c r="Q3" s="709" t="s">
        <v>2</v>
      </c>
      <c r="R3" s="710"/>
      <c r="S3" s="710"/>
      <c r="T3" s="710"/>
      <c r="U3" s="710"/>
      <c r="V3" s="710"/>
      <c r="W3" s="710"/>
      <c r="X3" s="710"/>
      <c r="Y3" s="710"/>
      <c r="Z3" s="710"/>
      <c r="AA3" s="711"/>
    </row>
    <row r="4" spans="1:27" ht="18" customHeight="1" thickBot="1" x14ac:dyDescent="0.25">
      <c r="A4" s="182"/>
      <c r="B4" s="708"/>
      <c r="C4" s="12">
        <v>4</v>
      </c>
      <c r="D4" s="12">
        <v>3.5</v>
      </c>
      <c r="E4" s="12">
        <v>3</v>
      </c>
      <c r="F4" s="12">
        <v>2.5</v>
      </c>
      <c r="G4" s="12">
        <v>2</v>
      </c>
      <c r="H4" s="12">
        <v>1.5</v>
      </c>
      <c r="I4" s="12">
        <v>1</v>
      </c>
      <c r="J4" s="12">
        <v>0</v>
      </c>
      <c r="K4" s="12" t="s">
        <v>3</v>
      </c>
      <c r="L4" s="12" t="s">
        <v>4</v>
      </c>
      <c r="M4" s="13" t="s">
        <v>5</v>
      </c>
      <c r="N4" s="446"/>
      <c r="O4" s="1"/>
      <c r="P4" s="145"/>
      <c r="Q4" s="12">
        <v>4</v>
      </c>
      <c r="R4" s="12">
        <v>3.5</v>
      </c>
      <c r="S4" s="12">
        <v>3</v>
      </c>
      <c r="T4" s="12">
        <v>2.5</v>
      </c>
      <c r="U4" s="12">
        <v>2</v>
      </c>
      <c r="V4" s="12">
        <v>1.5</v>
      </c>
      <c r="W4" s="12">
        <v>1</v>
      </c>
      <c r="X4" s="12">
        <v>0</v>
      </c>
      <c r="Y4" s="12" t="s">
        <v>3</v>
      </c>
      <c r="Z4" s="12" t="s">
        <v>4</v>
      </c>
      <c r="AA4" s="13" t="s">
        <v>5</v>
      </c>
    </row>
    <row r="5" spans="1:27" ht="18" customHeight="1" x14ac:dyDescent="0.45">
      <c r="A5" s="182"/>
      <c r="B5" s="50" t="s">
        <v>6</v>
      </c>
      <c r="C5" s="51">
        <v>14</v>
      </c>
      <c r="D5" s="51">
        <v>10</v>
      </c>
      <c r="E5" s="51">
        <v>12</v>
      </c>
      <c r="F5" s="51">
        <v>16</v>
      </c>
      <c r="G5" s="51">
        <v>4</v>
      </c>
      <c r="H5" s="51"/>
      <c r="I5" s="51"/>
      <c r="J5" s="51"/>
      <c r="K5" s="51"/>
      <c r="L5" s="51"/>
      <c r="M5" s="51">
        <f>SUM(C5:L5)</f>
        <v>56</v>
      </c>
      <c r="N5" s="78"/>
      <c r="O5" s="1"/>
      <c r="P5" s="289" t="s">
        <v>7</v>
      </c>
      <c r="Q5" s="295">
        <v>11</v>
      </c>
      <c r="R5" s="295">
        <v>9</v>
      </c>
      <c r="S5" s="295">
        <v>9</v>
      </c>
      <c r="T5" s="295">
        <v>10</v>
      </c>
      <c r="U5" s="295">
        <v>10</v>
      </c>
      <c r="V5" s="295">
        <v>3</v>
      </c>
      <c r="W5" s="295">
        <v>3</v>
      </c>
      <c r="X5" s="295">
        <v>1</v>
      </c>
      <c r="Y5" s="279"/>
      <c r="Z5" s="279"/>
      <c r="AA5" s="280">
        <f>SUM(Q5:Z5)</f>
        <v>56</v>
      </c>
    </row>
    <row r="6" spans="1:27" ht="18" customHeight="1" x14ac:dyDescent="0.45">
      <c r="A6" s="182"/>
      <c r="B6" s="52" t="s">
        <v>8</v>
      </c>
      <c r="C6" s="53">
        <v>1</v>
      </c>
      <c r="D6" s="53">
        <v>2</v>
      </c>
      <c r="E6" s="53">
        <v>2</v>
      </c>
      <c r="F6" s="53">
        <v>2</v>
      </c>
      <c r="G6" s="53">
        <v>4</v>
      </c>
      <c r="H6" s="53"/>
      <c r="I6" s="53"/>
      <c r="J6" s="53">
        <v>1</v>
      </c>
      <c r="K6" s="53"/>
      <c r="L6" s="53"/>
      <c r="M6" s="53">
        <f>SUM(C6:L6)</f>
        <v>12</v>
      </c>
      <c r="N6" s="78"/>
      <c r="O6" s="1"/>
      <c r="P6" s="290" t="s">
        <v>379</v>
      </c>
      <c r="Q6" s="59">
        <v>3</v>
      </c>
      <c r="R6" s="59">
        <v>1</v>
      </c>
      <c r="S6" s="59">
        <v>3</v>
      </c>
      <c r="T6" s="59">
        <v>1</v>
      </c>
      <c r="U6" s="59">
        <v>2</v>
      </c>
      <c r="V6" s="59">
        <v>1</v>
      </c>
      <c r="W6" s="59">
        <v>1</v>
      </c>
      <c r="X6" s="59">
        <v>0</v>
      </c>
      <c r="Y6" s="53"/>
      <c r="Z6" s="53"/>
      <c r="AA6" s="282">
        <f>SUM(Q6:Z6)</f>
        <v>12</v>
      </c>
    </row>
    <row r="7" spans="1:27" ht="18" customHeight="1" x14ac:dyDescent="0.2">
      <c r="A7" s="182"/>
      <c r="B7" s="52" t="s">
        <v>5</v>
      </c>
      <c r="C7" s="53">
        <f>SUM(C5:C6)</f>
        <v>15</v>
      </c>
      <c r="D7" s="53">
        <f>SUM(D5:D6)</f>
        <v>12</v>
      </c>
      <c r="E7" s="53">
        <f>SUM(E5:E6)</f>
        <v>14</v>
      </c>
      <c r="F7" s="53">
        <f>SUM(F5:F6)</f>
        <v>18</v>
      </c>
      <c r="G7" s="53">
        <f>SUM(G5:G6)</f>
        <v>8</v>
      </c>
      <c r="H7" s="53"/>
      <c r="I7" s="53"/>
      <c r="J7" s="53">
        <f>SUM(J5:J6)</f>
        <v>1</v>
      </c>
      <c r="K7" s="53"/>
      <c r="L7" s="53"/>
      <c r="M7" s="53">
        <f>SUM(C7:L7)</f>
        <v>68</v>
      </c>
      <c r="N7" s="78"/>
      <c r="O7" s="269"/>
      <c r="P7" s="354" t="s">
        <v>5</v>
      </c>
      <c r="Q7" s="256">
        <f t="shared" ref="Q7:X7" si="0">SUM(Q5:Q6)</f>
        <v>14</v>
      </c>
      <c r="R7" s="256">
        <f t="shared" si="0"/>
        <v>10</v>
      </c>
      <c r="S7" s="256">
        <f t="shared" si="0"/>
        <v>12</v>
      </c>
      <c r="T7" s="256">
        <f t="shared" si="0"/>
        <v>11</v>
      </c>
      <c r="U7" s="256">
        <f t="shared" si="0"/>
        <v>12</v>
      </c>
      <c r="V7" s="256">
        <f t="shared" si="0"/>
        <v>4</v>
      </c>
      <c r="W7" s="256">
        <f t="shared" si="0"/>
        <v>4</v>
      </c>
      <c r="X7" s="256">
        <f t="shared" si="0"/>
        <v>1</v>
      </c>
      <c r="Y7" s="256"/>
      <c r="Z7" s="53"/>
      <c r="AA7" s="355">
        <f>SUM(Q7:Z7)</f>
        <v>68</v>
      </c>
    </row>
    <row r="8" spans="1:27" ht="18" customHeight="1" x14ac:dyDescent="0.2">
      <c r="A8" s="182"/>
      <c r="B8" s="53" t="s">
        <v>242</v>
      </c>
      <c r="C8" s="53">
        <f t="shared" ref="C8:J8" si="1">C7*C4</f>
        <v>60</v>
      </c>
      <c r="D8" s="53">
        <f t="shared" si="1"/>
        <v>42</v>
      </c>
      <c r="E8" s="53">
        <f t="shared" si="1"/>
        <v>42</v>
      </c>
      <c r="F8" s="53">
        <f t="shared" si="1"/>
        <v>45</v>
      </c>
      <c r="G8" s="53">
        <f t="shared" si="1"/>
        <v>16</v>
      </c>
      <c r="H8" s="53">
        <f t="shared" si="1"/>
        <v>0</v>
      </c>
      <c r="I8" s="53">
        <f t="shared" si="1"/>
        <v>0</v>
      </c>
      <c r="J8" s="53">
        <f t="shared" si="1"/>
        <v>0</v>
      </c>
      <c r="K8" s="53"/>
      <c r="L8" s="53"/>
      <c r="M8" s="53">
        <f>SUM(C8:L8)</f>
        <v>205</v>
      </c>
      <c r="N8" s="78"/>
      <c r="O8" s="269"/>
      <c r="P8" s="347" t="s">
        <v>242</v>
      </c>
      <c r="Q8" s="256">
        <f t="shared" ref="Q8:X8" si="2">Q7*Q4</f>
        <v>56</v>
      </c>
      <c r="R8" s="256">
        <f t="shared" si="2"/>
        <v>35</v>
      </c>
      <c r="S8" s="256">
        <f t="shared" si="2"/>
        <v>36</v>
      </c>
      <c r="T8" s="256">
        <f t="shared" si="2"/>
        <v>27.5</v>
      </c>
      <c r="U8" s="256">
        <f t="shared" si="2"/>
        <v>24</v>
      </c>
      <c r="V8" s="256">
        <f t="shared" si="2"/>
        <v>6</v>
      </c>
      <c r="W8" s="256">
        <f t="shared" si="2"/>
        <v>4</v>
      </c>
      <c r="X8" s="256">
        <f t="shared" si="2"/>
        <v>0</v>
      </c>
      <c r="Y8" s="256"/>
      <c r="Z8" s="53"/>
      <c r="AA8" s="355">
        <f>SUM(Q8:Z8)</f>
        <v>188.5</v>
      </c>
    </row>
    <row r="9" spans="1:27" ht="18" customHeight="1" x14ac:dyDescent="0.2">
      <c r="A9" s="182"/>
      <c r="B9" s="53" t="s">
        <v>26</v>
      </c>
      <c r="C9" s="80">
        <f>M8/M7</f>
        <v>3.0147058823529411</v>
      </c>
      <c r="D9" s="80"/>
      <c r="E9" s="80"/>
      <c r="F9" s="80"/>
      <c r="G9" s="80"/>
      <c r="H9" s="80"/>
      <c r="I9" s="80"/>
      <c r="J9" s="80"/>
      <c r="K9" s="80"/>
      <c r="L9" s="53"/>
      <c r="M9" s="53"/>
      <c r="N9" s="78"/>
      <c r="O9" s="269"/>
      <c r="P9" s="356" t="s">
        <v>26</v>
      </c>
      <c r="Q9" s="271">
        <f>AA8/AA7</f>
        <v>2.7720588235294117</v>
      </c>
      <c r="R9" s="257"/>
      <c r="S9" s="257"/>
      <c r="T9" s="257"/>
      <c r="U9" s="257"/>
      <c r="V9" s="257"/>
      <c r="W9" s="257"/>
      <c r="X9" s="257"/>
      <c r="Y9" s="256"/>
      <c r="Z9" s="53"/>
      <c r="AA9" s="355"/>
    </row>
    <row r="10" spans="1:27" ht="18" customHeight="1" x14ac:dyDescent="0.2">
      <c r="A10" s="182"/>
      <c r="B10" s="53" t="s">
        <v>28</v>
      </c>
      <c r="C10" s="80">
        <f>(C7*100)/M7</f>
        <v>22.058823529411764</v>
      </c>
      <c r="D10" s="80">
        <f>(D7*100)/M7</f>
        <v>17.647058823529413</v>
      </c>
      <c r="E10" s="80">
        <f>(E7*100)/M7</f>
        <v>20.588235294117649</v>
      </c>
      <c r="F10" s="80">
        <f>(F7*100)/M7</f>
        <v>26.470588235294116</v>
      </c>
      <c r="G10" s="80">
        <f>(G7*100)/M7</f>
        <v>11.764705882352942</v>
      </c>
      <c r="H10" s="80">
        <f>(H7*100)/M7</f>
        <v>0</v>
      </c>
      <c r="I10" s="80">
        <f>(I7*100)/M7</f>
        <v>0</v>
      </c>
      <c r="J10" s="80">
        <f>(J7*100)/M7</f>
        <v>1.4705882352941178</v>
      </c>
      <c r="K10" s="80"/>
      <c r="L10" s="53"/>
      <c r="M10" s="53">
        <f>SUM(C10:L10)</f>
        <v>100</v>
      </c>
      <c r="N10" s="160"/>
      <c r="O10" s="269"/>
      <c r="P10" s="347" t="s">
        <v>28</v>
      </c>
      <c r="Q10" s="257">
        <f>(Q7*100)/AA7</f>
        <v>20.588235294117649</v>
      </c>
      <c r="R10" s="257">
        <f>(R7*100)/AA7</f>
        <v>14.705882352941176</v>
      </c>
      <c r="S10" s="257">
        <f>(S7*100)/AA7</f>
        <v>17.647058823529413</v>
      </c>
      <c r="T10" s="257">
        <f>(T7*100)/AA7</f>
        <v>16.176470588235293</v>
      </c>
      <c r="U10" s="257">
        <f>(U7*100)/AA7</f>
        <v>17.647058823529413</v>
      </c>
      <c r="V10" s="257">
        <f>(V7*100)/AA7</f>
        <v>5.882352941176471</v>
      </c>
      <c r="W10" s="257">
        <f>(W7*100)/AA7</f>
        <v>5.882352941176471</v>
      </c>
      <c r="X10" s="257">
        <f>(X7*100)/AA7</f>
        <v>1.4705882352941178</v>
      </c>
      <c r="Y10" s="256"/>
      <c r="Z10" s="53"/>
      <c r="AA10" s="355">
        <f>SUM(Q10:Z10)</f>
        <v>100</v>
      </c>
    </row>
    <row r="11" spans="1:27" ht="18" customHeight="1" x14ac:dyDescent="0.45">
      <c r="A11" s="182"/>
      <c r="B11" s="52" t="s">
        <v>9</v>
      </c>
      <c r="C11" s="53">
        <v>43</v>
      </c>
      <c r="D11" s="53">
        <v>13</v>
      </c>
      <c r="E11" s="53">
        <v>7</v>
      </c>
      <c r="F11" s="53">
        <v>4</v>
      </c>
      <c r="G11" s="53"/>
      <c r="H11" s="53">
        <v>1</v>
      </c>
      <c r="I11" s="53"/>
      <c r="J11" s="53"/>
      <c r="K11" s="53"/>
      <c r="L11" s="53"/>
      <c r="M11" s="53">
        <f>SUM(C11:L11)</f>
        <v>68</v>
      </c>
      <c r="N11" s="78"/>
      <c r="O11" s="269"/>
      <c r="P11" s="347" t="s">
        <v>13</v>
      </c>
      <c r="Q11" s="259">
        <v>18</v>
      </c>
      <c r="R11" s="259">
        <v>13</v>
      </c>
      <c r="S11" s="259">
        <v>8</v>
      </c>
      <c r="T11" s="259">
        <v>10</v>
      </c>
      <c r="U11" s="259">
        <v>6</v>
      </c>
      <c r="V11" s="259">
        <v>4</v>
      </c>
      <c r="W11" s="259">
        <v>2</v>
      </c>
      <c r="X11" s="259">
        <v>6</v>
      </c>
      <c r="Y11" s="256"/>
      <c r="Z11" s="53"/>
      <c r="AA11" s="355">
        <f>SUM(Q11:Z11)</f>
        <v>67</v>
      </c>
    </row>
    <row r="12" spans="1:27" ht="18" customHeight="1" x14ac:dyDescent="0.2">
      <c r="A12" s="182"/>
      <c r="B12" s="52" t="s">
        <v>5</v>
      </c>
      <c r="C12" s="53">
        <f t="shared" ref="C12:I12" si="3">SUM(C11)</f>
        <v>43</v>
      </c>
      <c r="D12" s="53">
        <f t="shared" si="3"/>
        <v>13</v>
      </c>
      <c r="E12" s="53">
        <f t="shared" si="3"/>
        <v>7</v>
      </c>
      <c r="F12" s="53">
        <f t="shared" si="3"/>
        <v>4</v>
      </c>
      <c r="G12" s="53">
        <f t="shared" si="3"/>
        <v>0</v>
      </c>
      <c r="H12" s="53">
        <f t="shared" si="3"/>
        <v>1</v>
      </c>
      <c r="I12" s="53">
        <f t="shared" si="3"/>
        <v>0</v>
      </c>
      <c r="J12" s="53"/>
      <c r="K12" s="53"/>
      <c r="L12" s="53"/>
      <c r="M12" s="53">
        <f>SUM(C12:L12)</f>
        <v>68</v>
      </c>
      <c r="N12" s="78"/>
      <c r="O12" s="269"/>
      <c r="P12" s="354" t="s">
        <v>5</v>
      </c>
      <c r="Q12" s="256">
        <f t="shared" ref="Q12:X12" si="4">SUM(Q11)</f>
        <v>18</v>
      </c>
      <c r="R12" s="256">
        <f t="shared" si="4"/>
        <v>13</v>
      </c>
      <c r="S12" s="256">
        <f t="shared" si="4"/>
        <v>8</v>
      </c>
      <c r="T12" s="256">
        <f t="shared" si="4"/>
        <v>10</v>
      </c>
      <c r="U12" s="256">
        <f t="shared" si="4"/>
        <v>6</v>
      </c>
      <c r="V12" s="256">
        <f t="shared" si="4"/>
        <v>4</v>
      </c>
      <c r="W12" s="256">
        <f t="shared" si="4"/>
        <v>2</v>
      </c>
      <c r="X12" s="256">
        <f t="shared" si="4"/>
        <v>6</v>
      </c>
      <c r="Y12" s="256"/>
      <c r="Z12" s="53"/>
      <c r="AA12" s="355">
        <f>SUM(Q12:Z12)</f>
        <v>67</v>
      </c>
    </row>
    <row r="13" spans="1:27" ht="18" customHeight="1" x14ac:dyDescent="0.2">
      <c r="A13" s="182"/>
      <c r="B13" s="52" t="s">
        <v>231</v>
      </c>
      <c r="C13" s="53">
        <f t="shared" ref="C13:I13" si="5">C11*C4</f>
        <v>172</v>
      </c>
      <c r="D13" s="53">
        <f t="shared" si="5"/>
        <v>45.5</v>
      </c>
      <c r="E13" s="53">
        <f t="shared" si="5"/>
        <v>21</v>
      </c>
      <c r="F13" s="53">
        <f t="shared" si="5"/>
        <v>10</v>
      </c>
      <c r="G13" s="53">
        <f t="shared" si="5"/>
        <v>0</v>
      </c>
      <c r="H13" s="53">
        <f t="shared" si="5"/>
        <v>1.5</v>
      </c>
      <c r="I13" s="53">
        <f t="shared" si="5"/>
        <v>0</v>
      </c>
      <c r="J13" s="53"/>
      <c r="K13" s="53"/>
      <c r="L13" s="53"/>
      <c r="M13" s="53">
        <f>SUM(C13:L13)</f>
        <v>250</v>
      </c>
      <c r="N13" s="78"/>
      <c r="O13" s="269"/>
      <c r="P13" s="354" t="s">
        <v>231</v>
      </c>
      <c r="Q13" s="256">
        <f t="shared" ref="Q13:X13" si="6">Q11*Q4</f>
        <v>72</v>
      </c>
      <c r="R13" s="256">
        <f t="shared" si="6"/>
        <v>45.5</v>
      </c>
      <c r="S13" s="256">
        <f t="shared" si="6"/>
        <v>24</v>
      </c>
      <c r="T13" s="256">
        <f t="shared" si="6"/>
        <v>25</v>
      </c>
      <c r="U13" s="256">
        <f t="shared" si="6"/>
        <v>12</v>
      </c>
      <c r="V13" s="256">
        <f t="shared" si="6"/>
        <v>6</v>
      </c>
      <c r="W13" s="256">
        <f t="shared" si="6"/>
        <v>2</v>
      </c>
      <c r="X13" s="256">
        <f t="shared" si="6"/>
        <v>0</v>
      </c>
      <c r="Y13" s="256"/>
      <c r="Z13" s="53"/>
      <c r="AA13" s="355">
        <f>SUM(Q13:Z13)</f>
        <v>186.5</v>
      </c>
    </row>
    <row r="14" spans="1:27" ht="18" customHeight="1" x14ac:dyDescent="0.2">
      <c r="A14" s="182"/>
      <c r="B14" s="53" t="s">
        <v>26</v>
      </c>
      <c r="C14" s="53"/>
      <c r="D14" s="80">
        <f>M13/M12</f>
        <v>3.6764705882352939</v>
      </c>
      <c r="E14" s="53"/>
      <c r="F14" s="53"/>
      <c r="G14" s="53"/>
      <c r="H14" s="53"/>
      <c r="I14" s="53"/>
      <c r="J14" s="53"/>
      <c r="K14" s="53"/>
      <c r="L14" s="53"/>
      <c r="M14" s="53"/>
      <c r="N14" s="78"/>
      <c r="O14" s="269"/>
      <c r="P14" s="356" t="s">
        <v>26</v>
      </c>
      <c r="Q14" s="270"/>
      <c r="R14" s="271">
        <f>AA13/AA12</f>
        <v>2.783582089552239</v>
      </c>
      <c r="S14" s="256"/>
      <c r="T14" s="256"/>
      <c r="U14" s="256"/>
      <c r="V14" s="256"/>
      <c r="W14" s="256"/>
      <c r="X14" s="256"/>
      <c r="Y14" s="256"/>
      <c r="Z14" s="53"/>
      <c r="AA14" s="355"/>
    </row>
    <row r="15" spans="1:27" ht="18" customHeight="1" x14ac:dyDescent="0.2">
      <c r="A15" s="182"/>
      <c r="B15" s="53" t="s">
        <v>28</v>
      </c>
      <c r="C15" s="80">
        <f>(C12*100)/M11</f>
        <v>63.235294117647058</v>
      </c>
      <c r="D15" s="80">
        <f>(D12*100)/M12</f>
        <v>19.117647058823529</v>
      </c>
      <c r="E15" s="80">
        <f>(E12*100)/M12</f>
        <v>10.294117647058824</v>
      </c>
      <c r="F15" s="80">
        <f>(F12*100)/M12</f>
        <v>5.882352941176471</v>
      </c>
      <c r="G15" s="80">
        <f>(G12*100)/M12</f>
        <v>0</v>
      </c>
      <c r="H15" s="80">
        <f>(H12*100)/M12</f>
        <v>1.4705882352941178</v>
      </c>
      <c r="I15" s="53">
        <f>(I12*100)/M12</f>
        <v>0</v>
      </c>
      <c r="J15" s="53"/>
      <c r="K15" s="53"/>
      <c r="L15" s="53"/>
      <c r="M15" s="53">
        <f>SUM(C15:L15)</f>
        <v>100</v>
      </c>
      <c r="N15" s="160"/>
      <c r="O15" s="269"/>
      <c r="P15" s="347" t="s">
        <v>28</v>
      </c>
      <c r="Q15" s="257">
        <f>(Q11*100)/AA11</f>
        <v>26.865671641791046</v>
      </c>
      <c r="R15" s="257">
        <f>(R11*100)/AA11</f>
        <v>19.402985074626866</v>
      </c>
      <c r="S15" s="257">
        <f>(S11*100)/AA11</f>
        <v>11.940298507462687</v>
      </c>
      <c r="T15" s="257">
        <f>(T11*100)/AA11</f>
        <v>14.925373134328359</v>
      </c>
      <c r="U15" s="257">
        <f>(U11*100)/AA11</f>
        <v>8.9552238805970141</v>
      </c>
      <c r="V15" s="257">
        <f>(V11*100)/AA11</f>
        <v>5.9701492537313436</v>
      </c>
      <c r="W15" s="257">
        <f>(W11*100)/AA11</f>
        <v>2.9850746268656718</v>
      </c>
      <c r="X15" s="257">
        <f>(X11*100)/AA11</f>
        <v>8.9552238805970141</v>
      </c>
      <c r="Y15" s="256"/>
      <c r="Z15" s="53"/>
      <c r="AA15" s="357">
        <f>SUM(Q15:Z15)</f>
        <v>100</v>
      </c>
    </row>
    <row r="16" spans="1:27" ht="18" customHeight="1" x14ac:dyDescent="0.45">
      <c r="A16" s="182"/>
      <c r="B16" s="52" t="s">
        <v>10</v>
      </c>
      <c r="C16" s="53">
        <v>30</v>
      </c>
      <c r="D16" s="53">
        <v>11</v>
      </c>
      <c r="E16" s="53">
        <v>11</v>
      </c>
      <c r="F16" s="53">
        <v>1</v>
      </c>
      <c r="G16" s="53">
        <v>2</v>
      </c>
      <c r="H16" s="53"/>
      <c r="I16" s="53"/>
      <c r="J16" s="53"/>
      <c r="K16" s="53"/>
      <c r="L16" s="53"/>
      <c r="M16" s="53">
        <f>SUM(C16:L16)</f>
        <v>55</v>
      </c>
      <c r="N16" s="78"/>
      <c r="O16" s="269"/>
      <c r="P16" s="347" t="s">
        <v>15</v>
      </c>
      <c r="Q16" s="259">
        <v>5</v>
      </c>
      <c r="R16" s="259">
        <v>2</v>
      </c>
      <c r="S16" s="259">
        <v>10</v>
      </c>
      <c r="T16" s="259">
        <v>9</v>
      </c>
      <c r="U16" s="259">
        <v>10</v>
      </c>
      <c r="V16" s="259">
        <v>12</v>
      </c>
      <c r="W16" s="259">
        <v>6</v>
      </c>
      <c r="X16" s="259">
        <v>1</v>
      </c>
      <c r="Y16" s="256"/>
      <c r="Z16" s="53"/>
      <c r="AA16" s="355">
        <f>SUM(Q16:Z16)</f>
        <v>55</v>
      </c>
    </row>
    <row r="17" spans="1:27" ht="18" customHeight="1" x14ac:dyDescent="0.2">
      <c r="A17" s="182"/>
      <c r="B17" s="52" t="s">
        <v>5</v>
      </c>
      <c r="C17" s="53">
        <f t="shared" ref="C17:H17" si="7">SUM(C16)</f>
        <v>30</v>
      </c>
      <c r="D17" s="53">
        <f t="shared" si="7"/>
        <v>11</v>
      </c>
      <c r="E17" s="53">
        <f t="shared" si="7"/>
        <v>11</v>
      </c>
      <c r="F17" s="53">
        <f t="shared" si="7"/>
        <v>1</v>
      </c>
      <c r="G17" s="53">
        <f t="shared" si="7"/>
        <v>2</v>
      </c>
      <c r="H17" s="53">
        <f t="shared" si="7"/>
        <v>0</v>
      </c>
      <c r="I17" s="53"/>
      <c r="J17" s="53">
        <f>SUM(J16)</f>
        <v>0</v>
      </c>
      <c r="K17" s="53"/>
      <c r="L17" s="53"/>
      <c r="M17" s="53">
        <f>SUM(C17:L17)</f>
        <v>55</v>
      </c>
      <c r="N17" s="78"/>
      <c r="O17" s="269"/>
      <c r="P17" s="354" t="s">
        <v>5</v>
      </c>
      <c r="Q17" s="256">
        <f t="shared" ref="Q17:X17" si="8">SUM(Q16)</f>
        <v>5</v>
      </c>
      <c r="R17" s="256">
        <f t="shared" si="8"/>
        <v>2</v>
      </c>
      <c r="S17" s="256">
        <f t="shared" si="8"/>
        <v>10</v>
      </c>
      <c r="T17" s="256">
        <f t="shared" si="8"/>
        <v>9</v>
      </c>
      <c r="U17" s="256">
        <f t="shared" si="8"/>
        <v>10</v>
      </c>
      <c r="V17" s="256">
        <f t="shared" si="8"/>
        <v>12</v>
      </c>
      <c r="W17" s="256">
        <f t="shared" si="8"/>
        <v>6</v>
      </c>
      <c r="X17" s="256">
        <f t="shared" si="8"/>
        <v>1</v>
      </c>
      <c r="Y17" s="256"/>
      <c r="Z17" s="53"/>
      <c r="AA17" s="355">
        <f>SUM(Q17:Z17)</f>
        <v>55</v>
      </c>
    </row>
    <row r="18" spans="1:27" ht="18" customHeight="1" x14ac:dyDescent="0.2">
      <c r="A18" s="182"/>
      <c r="B18" s="53" t="s">
        <v>242</v>
      </c>
      <c r="C18" s="53">
        <f t="shared" ref="C18:J18" si="9">C16*C4</f>
        <v>120</v>
      </c>
      <c r="D18" s="53">
        <f t="shared" si="9"/>
        <v>38.5</v>
      </c>
      <c r="E18" s="53">
        <f t="shared" si="9"/>
        <v>33</v>
      </c>
      <c r="F18" s="53">
        <f t="shared" si="9"/>
        <v>2.5</v>
      </c>
      <c r="G18" s="53">
        <f t="shared" si="9"/>
        <v>4</v>
      </c>
      <c r="H18" s="53">
        <f t="shared" si="9"/>
        <v>0</v>
      </c>
      <c r="I18" s="53">
        <f t="shared" si="9"/>
        <v>0</v>
      </c>
      <c r="J18" s="53">
        <f t="shared" si="9"/>
        <v>0</v>
      </c>
      <c r="K18" s="53"/>
      <c r="L18" s="53"/>
      <c r="M18" s="53">
        <f>SUM(C18:L18)</f>
        <v>198</v>
      </c>
      <c r="N18" s="78"/>
      <c r="O18" s="269"/>
      <c r="P18" s="347" t="s">
        <v>242</v>
      </c>
      <c r="Q18" s="256">
        <f t="shared" ref="Q18:W18" si="10">Q16*Q4</f>
        <v>20</v>
      </c>
      <c r="R18" s="256">
        <f t="shared" si="10"/>
        <v>7</v>
      </c>
      <c r="S18" s="256">
        <f t="shared" si="10"/>
        <v>30</v>
      </c>
      <c r="T18" s="256">
        <f t="shared" si="10"/>
        <v>22.5</v>
      </c>
      <c r="U18" s="256">
        <f t="shared" si="10"/>
        <v>20</v>
      </c>
      <c r="V18" s="256">
        <f t="shared" si="10"/>
        <v>18</v>
      </c>
      <c r="W18" s="256">
        <f t="shared" si="10"/>
        <v>6</v>
      </c>
      <c r="X18" s="256">
        <v>1</v>
      </c>
      <c r="Y18" s="256"/>
      <c r="Z18" s="53"/>
      <c r="AA18" s="355">
        <f>SUM(Q18:Z18)</f>
        <v>124.5</v>
      </c>
    </row>
    <row r="19" spans="1:27" ht="18" customHeight="1" x14ac:dyDescent="0.2">
      <c r="A19" s="182"/>
      <c r="B19" s="53" t="s">
        <v>26</v>
      </c>
      <c r="C19" s="53"/>
      <c r="D19" s="53">
        <f>M18/M16</f>
        <v>3.6</v>
      </c>
      <c r="E19" s="53"/>
      <c r="F19" s="53"/>
      <c r="G19" s="53"/>
      <c r="H19" s="53"/>
      <c r="I19" s="53"/>
      <c r="J19" s="53"/>
      <c r="K19" s="53"/>
      <c r="L19" s="53"/>
      <c r="M19" s="53"/>
      <c r="N19" s="78"/>
      <c r="O19" s="269"/>
      <c r="P19" s="356" t="s">
        <v>26</v>
      </c>
      <c r="Q19" s="270"/>
      <c r="R19" s="271">
        <f>AA18/AA16</f>
        <v>2.2636363636363637</v>
      </c>
      <c r="S19" s="256"/>
      <c r="T19" s="256"/>
      <c r="U19" s="256"/>
      <c r="V19" s="256"/>
      <c r="W19" s="256"/>
      <c r="X19" s="256"/>
      <c r="Y19" s="256"/>
      <c r="Z19" s="53"/>
      <c r="AA19" s="355"/>
    </row>
    <row r="20" spans="1:27" ht="18" customHeight="1" x14ac:dyDescent="0.2">
      <c r="A20" s="182"/>
      <c r="B20" s="53" t="s">
        <v>28</v>
      </c>
      <c r="C20" s="80">
        <f>(C16*100)/M16</f>
        <v>54.545454545454547</v>
      </c>
      <c r="D20" s="80">
        <f>(D16*100)/M16</f>
        <v>20</v>
      </c>
      <c r="E20" s="80">
        <f>(E16*100)/M16</f>
        <v>20</v>
      </c>
      <c r="F20" s="80">
        <f>(F16*100)/M16</f>
        <v>1.8181818181818181</v>
      </c>
      <c r="G20" s="80">
        <f>(G16*100)/M16</f>
        <v>3.6363636363636362</v>
      </c>
      <c r="H20" s="80">
        <f>(H16*100)/M16</f>
        <v>0</v>
      </c>
      <c r="I20" s="53">
        <f>(I16*100)/M16</f>
        <v>0</v>
      </c>
      <c r="J20" s="53">
        <f>(J16*100)/M16</f>
        <v>0</v>
      </c>
      <c r="K20" s="53"/>
      <c r="L20" s="53"/>
      <c r="M20" s="53">
        <f>SUM(C20:L20)</f>
        <v>100</v>
      </c>
      <c r="N20" s="160"/>
      <c r="O20" s="269"/>
      <c r="P20" s="347" t="s">
        <v>28</v>
      </c>
      <c r="Q20" s="257">
        <f>(Q16*100)/AA17</f>
        <v>9.0909090909090917</v>
      </c>
      <c r="R20" s="257">
        <f>(R16*100)/AA16</f>
        <v>3.6363636363636362</v>
      </c>
      <c r="S20" s="257">
        <f>(S16*100)/AA16</f>
        <v>18.181818181818183</v>
      </c>
      <c r="T20" s="257">
        <f>(T16*100)/AA16</f>
        <v>16.363636363636363</v>
      </c>
      <c r="U20" s="257">
        <f>(U16*100)/AA16</f>
        <v>18.181818181818183</v>
      </c>
      <c r="V20" s="257">
        <f>(V16*100)/AA16</f>
        <v>21.818181818181817</v>
      </c>
      <c r="W20" s="257">
        <f>(W16*100)/AA16</f>
        <v>10.909090909090908</v>
      </c>
      <c r="X20" s="257">
        <f>(X16*100)/AA16</f>
        <v>1.8181818181818181</v>
      </c>
      <c r="Y20" s="256"/>
      <c r="Z20" s="53"/>
      <c r="AA20" s="355">
        <f>SUM(Q20:Z20)</f>
        <v>100</v>
      </c>
    </row>
    <row r="21" spans="1:27" ht="18" customHeight="1" x14ac:dyDescent="0.45">
      <c r="A21" s="182"/>
      <c r="B21" s="52" t="s">
        <v>12</v>
      </c>
      <c r="C21" s="256">
        <v>3</v>
      </c>
      <c r="D21" s="256">
        <v>6</v>
      </c>
      <c r="E21" s="256">
        <v>4</v>
      </c>
      <c r="F21" s="256">
        <v>4</v>
      </c>
      <c r="G21" s="256">
        <v>5</v>
      </c>
      <c r="H21" s="256">
        <v>6</v>
      </c>
      <c r="I21" s="256">
        <v>7</v>
      </c>
      <c r="J21" s="256">
        <v>4</v>
      </c>
      <c r="K21" s="256"/>
      <c r="L21" s="606"/>
      <c r="M21" s="607">
        <f>SUM(C21:L21)</f>
        <v>39</v>
      </c>
      <c r="N21" s="471"/>
      <c r="O21" s="269"/>
      <c r="P21" s="347" t="s">
        <v>17</v>
      </c>
      <c r="Q21" s="259">
        <v>1</v>
      </c>
      <c r="R21" s="259">
        <v>4</v>
      </c>
      <c r="S21" s="259">
        <v>11</v>
      </c>
      <c r="T21" s="259">
        <v>9</v>
      </c>
      <c r="U21" s="259">
        <v>3</v>
      </c>
      <c r="V21" s="259">
        <v>6</v>
      </c>
      <c r="W21" s="259">
        <v>2</v>
      </c>
      <c r="X21" s="259">
        <v>3</v>
      </c>
      <c r="Y21" s="256"/>
      <c r="Z21" s="54"/>
      <c r="AA21" s="358">
        <f>SUM(Q21:Z21)</f>
        <v>39</v>
      </c>
    </row>
    <row r="22" spans="1:27" ht="18" customHeight="1" x14ac:dyDescent="0.45">
      <c r="A22" s="182"/>
      <c r="B22" s="52" t="s">
        <v>359</v>
      </c>
      <c r="C22" s="256"/>
      <c r="D22" s="256">
        <v>2</v>
      </c>
      <c r="E22" s="256">
        <v>2</v>
      </c>
      <c r="F22" s="256">
        <v>9</v>
      </c>
      <c r="G22" s="256">
        <v>6</v>
      </c>
      <c r="H22" s="256">
        <v>6</v>
      </c>
      <c r="I22" s="256">
        <v>2</v>
      </c>
      <c r="J22" s="256"/>
      <c r="K22" s="256"/>
      <c r="L22" s="419"/>
      <c r="M22" s="258">
        <f>SUM(D22:L22)</f>
        <v>27</v>
      </c>
      <c r="N22" s="471"/>
      <c r="O22" s="269"/>
      <c r="P22" s="347" t="s">
        <v>331</v>
      </c>
      <c r="Q22" s="259">
        <v>0</v>
      </c>
      <c r="R22" s="259">
        <v>1</v>
      </c>
      <c r="S22" s="259">
        <v>1</v>
      </c>
      <c r="T22" s="259">
        <v>8</v>
      </c>
      <c r="U22" s="259">
        <v>8</v>
      </c>
      <c r="V22" s="259">
        <v>0</v>
      </c>
      <c r="W22" s="259">
        <v>7</v>
      </c>
      <c r="X22" s="259">
        <v>1</v>
      </c>
      <c r="Y22" s="256"/>
      <c r="Z22" s="56"/>
      <c r="AA22" s="359">
        <f>SUM(Q22:Z22)</f>
        <v>26</v>
      </c>
    </row>
    <row r="23" spans="1:27" ht="18" customHeight="1" x14ac:dyDescent="0.2">
      <c r="A23" s="182"/>
      <c r="B23" s="52" t="s">
        <v>5</v>
      </c>
      <c r="C23" s="53">
        <f>SUM(C21:C22)</f>
        <v>3</v>
      </c>
      <c r="D23" s="53">
        <f t="shared" ref="D23:J23" si="11">SUM(D21:D22)</f>
        <v>8</v>
      </c>
      <c r="E23" s="53">
        <f t="shared" si="11"/>
        <v>6</v>
      </c>
      <c r="F23" s="53">
        <f t="shared" si="11"/>
        <v>13</v>
      </c>
      <c r="G23" s="53">
        <f t="shared" si="11"/>
        <v>11</v>
      </c>
      <c r="H23" s="53">
        <f t="shared" si="11"/>
        <v>12</v>
      </c>
      <c r="I23" s="53">
        <f t="shared" si="11"/>
        <v>9</v>
      </c>
      <c r="J23" s="53">
        <f t="shared" si="11"/>
        <v>4</v>
      </c>
      <c r="K23" s="53"/>
      <c r="L23" s="53"/>
      <c r="M23" s="53">
        <f>SUM(C23:L23)</f>
        <v>66</v>
      </c>
      <c r="N23" s="78"/>
      <c r="O23" s="269"/>
      <c r="P23" s="354" t="s">
        <v>5</v>
      </c>
      <c r="Q23" s="256">
        <f>SUM(Q21:Q22)</f>
        <v>1</v>
      </c>
      <c r="R23" s="256">
        <f t="shared" ref="R23:X23" si="12">SUM(R21:R22)</f>
        <v>5</v>
      </c>
      <c r="S23" s="256">
        <f t="shared" si="12"/>
        <v>12</v>
      </c>
      <c r="T23" s="256">
        <f t="shared" si="12"/>
        <v>17</v>
      </c>
      <c r="U23" s="256">
        <f t="shared" si="12"/>
        <v>11</v>
      </c>
      <c r="V23" s="256">
        <f t="shared" si="12"/>
        <v>6</v>
      </c>
      <c r="W23" s="256">
        <f t="shared" si="12"/>
        <v>9</v>
      </c>
      <c r="X23" s="256">
        <f t="shared" si="12"/>
        <v>4</v>
      </c>
      <c r="Y23" s="256"/>
      <c r="Z23" s="53"/>
      <c r="AA23" s="355">
        <f>SUM(Q23:Z23)</f>
        <v>65</v>
      </c>
    </row>
    <row r="24" spans="1:27" ht="18" customHeight="1" x14ac:dyDescent="0.2">
      <c r="A24" s="182"/>
      <c r="B24" s="53" t="s">
        <v>242</v>
      </c>
      <c r="C24" s="53">
        <f t="shared" ref="C24:J24" si="13">C23*C4</f>
        <v>12</v>
      </c>
      <c r="D24" s="53">
        <f t="shared" si="13"/>
        <v>28</v>
      </c>
      <c r="E24" s="53">
        <f t="shared" si="13"/>
        <v>18</v>
      </c>
      <c r="F24" s="53">
        <f t="shared" si="13"/>
        <v>32.5</v>
      </c>
      <c r="G24" s="53">
        <f t="shared" si="13"/>
        <v>22</v>
      </c>
      <c r="H24" s="53">
        <f t="shared" si="13"/>
        <v>18</v>
      </c>
      <c r="I24" s="53">
        <f t="shared" si="13"/>
        <v>9</v>
      </c>
      <c r="J24" s="53">
        <f t="shared" si="13"/>
        <v>0</v>
      </c>
      <c r="K24" s="53"/>
      <c r="L24" s="53"/>
      <c r="M24" s="53">
        <f>SUM(C24:L24)</f>
        <v>139.5</v>
      </c>
      <c r="N24" s="78"/>
      <c r="O24" s="269"/>
      <c r="P24" s="347" t="s">
        <v>242</v>
      </c>
      <c r="Q24" s="256"/>
      <c r="R24" s="256">
        <f t="shared" ref="R24:X24" si="14">R23*R4</f>
        <v>17.5</v>
      </c>
      <c r="S24" s="256">
        <f t="shared" si="14"/>
        <v>36</v>
      </c>
      <c r="T24" s="256">
        <f t="shared" si="14"/>
        <v>42.5</v>
      </c>
      <c r="U24" s="256">
        <f t="shared" si="14"/>
        <v>22</v>
      </c>
      <c r="V24" s="256">
        <f t="shared" si="14"/>
        <v>9</v>
      </c>
      <c r="W24" s="256">
        <f t="shared" si="14"/>
        <v>9</v>
      </c>
      <c r="X24" s="256">
        <f t="shared" si="14"/>
        <v>0</v>
      </c>
      <c r="Y24" s="256"/>
      <c r="Z24" s="53"/>
      <c r="AA24" s="355">
        <f>SUM(Q24:Z24)</f>
        <v>136</v>
      </c>
    </row>
    <row r="25" spans="1:27" ht="18" customHeight="1" x14ac:dyDescent="0.2">
      <c r="A25" s="182"/>
      <c r="B25" s="53" t="s">
        <v>26</v>
      </c>
      <c r="C25" s="53"/>
      <c r="D25" s="80">
        <f>M24/M23</f>
        <v>2.1136363636363638</v>
      </c>
      <c r="E25" s="53"/>
      <c r="F25" s="53"/>
      <c r="G25" s="53"/>
      <c r="H25" s="53"/>
      <c r="I25" s="53"/>
      <c r="J25" s="53"/>
      <c r="K25" s="53"/>
      <c r="L25" s="53"/>
      <c r="M25" s="53"/>
      <c r="N25" s="78"/>
      <c r="O25" s="269"/>
      <c r="P25" s="356" t="s">
        <v>26</v>
      </c>
      <c r="Q25" s="270"/>
      <c r="R25" s="271">
        <f>AA24/AA23</f>
        <v>2.0923076923076924</v>
      </c>
      <c r="S25" s="256"/>
      <c r="T25" s="256"/>
      <c r="U25" s="256"/>
      <c r="V25" s="256"/>
      <c r="W25" s="256"/>
      <c r="X25" s="256"/>
      <c r="Y25" s="256"/>
      <c r="Z25" s="53"/>
      <c r="AA25" s="355"/>
    </row>
    <row r="26" spans="1:27" ht="18" customHeight="1" x14ac:dyDescent="0.2">
      <c r="A26" s="182"/>
      <c r="B26" s="53" t="s">
        <v>28</v>
      </c>
      <c r="C26" s="80">
        <f>(C23*100)/M23</f>
        <v>4.5454545454545459</v>
      </c>
      <c r="D26" s="80">
        <f>(D23*100)/M23</f>
        <v>12.121212121212121</v>
      </c>
      <c r="E26" s="80">
        <f>(E23*100)/M23</f>
        <v>9.0909090909090917</v>
      </c>
      <c r="F26" s="80">
        <f>(F23*100)/M23</f>
        <v>19.696969696969695</v>
      </c>
      <c r="G26" s="80">
        <f>(G23*100)/M23</f>
        <v>16.666666666666668</v>
      </c>
      <c r="H26" s="80">
        <f>(H23*100)/M23</f>
        <v>18.181818181818183</v>
      </c>
      <c r="I26" s="80">
        <f>(I23*100)/M23</f>
        <v>13.636363636363637</v>
      </c>
      <c r="J26" s="80">
        <f>(J23*100)/M23</f>
        <v>6.0606060606060606</v>
      </c>
      <c r="K26" s="53"/>
      <c r="L26" s="53"/>
      <c r="M26" s="53">
        <f>SUM(C26:L26)</f>
        <v>100.00000000000001</v>
      </c>
      <c r="N26" s="160"/>
      <c r="O26" s="269"/>
      <c r="P26" s="347" t="s">
        <v>28</v>
      </c>
      <c r="Q26" s="257">
        <f>(Q23*100)/AA23</f>
        <v>1.5384615384615385</v>
      </c>
      <c r="R26" s="257">
        <f>(R23*100)/AA23</f>
        <v>7.6923076923076925</v>
      </c>
      <c r="S26" s="257">
        <f>(S23*100)/AA23</f>
        <v>18.46153846153846</v>
      </c>
      <c r="T26" s="257">
        <f>(T23*100)/AA23</f>
        <v>26.153846153846153</v>
      </c>
      <c r="U26" s="257">
        <f>(U23*100)/AA23</f>
        <v>16.923076923076923</v>
      </c>
      <c r="V26" s="257">
        <f>(V23*100)/AA23</f>
        <v>9.2307692307692299</v>
      </c>
      <c r="W26" s="257">
        <f>(W23*100)/AA23</f>
        <v>13.846153846153847</v>
      </c>
      <c r="X26" s="257">
        <f>(X23*100)/AA23</f>
        <v>6.1538461538461542</v>
      </c>
      <c r="Y26" s="256"/>
      <c r="Z26" s="53"/>
      <c r="AA26" s="355">
        <f>SUM(Q26:Z26)</f>
        <v>100</v>
      </c>
    </row>
    <row r="27" spans="1:27" ht="18" customHeight="1" x14ac:dyDescent="0.45">
      <c r="A27" s="182"/>
      <c r="B27" s="52" t="s">
        <v>16</v>
      </c>
      <c r="C27" s="256">
        <v>4</v>
      </c>
      <c r="D27" s="256">
        <v>15</v>
      </c>
      <c r="E27" s="256">
        <v>17</v>
      </c>
      <c r="F27" s="256">
        <v>11</v>
      </c>
      <c r="G27" s="256">
        <v>2</v>
      </c>
      <c r="H27" s="256">
        <v>2</v>
      </c>
      <c r="I27" s="256">
        <v>1</v>
      </c>
      <c r="J27" s="256"/>
      <c r="K27" s="256"/>
      <c r="L27" s="256"/>
      <c r="M27" s="256">
        <f>SUM(C27:L27)</f>
        <v>52</v>
      </c>
      <c r="N27" s="436"/>
      <c r="O27" s="269"/>
      <c r="P27" s="347" t="s">
        <v>21</v>
      </c>
      <c r="Q27" s="259">
        <v>11</v>
      </c>
      <c r="R27" s="259">
        <v>8</v>
      </c>
      <c r="S27" s="259">
        <v>10</v>
      </c>
      <c r="T27" s="259">
        <v>11</v>
      </c>
      <c r="U27" s="259">
        <v>6</v>
      </c>
      <c r="V27" s="259">
        <v>2</v>
      </c>
      <c r="W27" s="259">
        <v>3</v>
      </c>
      <c r="X27" s="259">
        <v>3</v>
      </c>
      <c r="Y27" s="256"/>
      <c r="Z27" s="53"/>
      <c r="AA27" s="355">
        <f>SUM(Q27:Z27)</f>
        <v>54</v>
      </c>
    </row>
    <row r="28" spans="1:27" ht="18" customHeight="1" x14ac:dyDescent="0.45">
      <c r="A28" s="182"/>
      <c r="B28" s="52" t="s">
        <v>18</v>
      </c>
      <c r="C28" s="53">
        <v>13</v>
      </c>
      <c r="D28" s="53">
        <v>5</v>
      </c>
      <c r="E28" s="53">
        <v>4</v>
      </c>
      <c r="F28" s="53"/>
      <c r="G28" s="53">
        <v>2</v>
      </c>
      <c r="H28" s="53">
        <v>2</v>
      </c>
      <c r="I28" s="53">
        <v>1</v>
      </c>
      <c r="J28" s="53"/>
      <c r="K28" s="53"/>
      <c r="L28" s="53"/>
      <c r="M28" s="53">
        <f>SUM(C28:L28)</f>
        <v>27</v>
      </c>
      <c r="N28" s="78"/>
      <c r="O28" s="269"/>
      <c r="P28" s="347" t="s">
        <v>25</v>
      </c>
      <c r="Q28" s="259">
        <v>21</v>
      </c>
      <c r="R28" s="259">
        <v>0</v>
      </c>
      <c r="S28" s="259">
        <v>3</v>
      </c>
      <c r="T28" s="259">
        <v>1</v>
      </c>
      <c r="U28" s="259">
        <v>0</v>
      </c>
      <c r="V28" s="259">
        <v>0</v>
      </c>
      <c r="W28" s="259">
        <v>0</v>
      </c>
      <c r="X28" s="259">
        <v>3</v>
      </c>
      <c r="Y28" s="256"/>
      <c r="Z28" s="53"/>
      <c r="AA28" s="355">
        <f>SUM(Q28:Z28)</f>
        <v>28</v>
      </c>
    </row>
    <row r="29" spans="1:27" ht="18" customHeight="1" x14ac:dyDescent="0.2">
      <c r="A29" s="182"/>
      <c r="B29" s="52" t="s">
        <v>5</v>
      </c>
      <c r="C29" s="53">
        <f t="shared" ref="C29:J29" si="15">SUM(C27:C28)</f>
        <v>17</v>
      </c>
      <c r="D29" s="53">
        <f t="shared" si="15"/>
        <v>20</v>
      </c>
      <c r="E29" s="53">
        <f t="shared" si="15"/>
        <v>21</v>
      </c>
      <c r="F29" s="53">
        <f t="shared" si="15"/>
        <v>11</v>
      </c>
      <c r="G29" s="53">
        <f t="shared" si="15"/>
        <v>4</v>
      </c>
      <c r="H29" s="53">
        <f t="shared" si="15"/>
        <v>4</v>
      </c>
      <c r="I29" s="53">
        <f t="shared" si="15"/>
        <v>2</v>
      </c>
      <c r="J29" s="53">
        <f t="shared" si="15"/>
        <v>0</v>
      </c>
      <c r="K29" s="53"/>
      <c r="L29" s="53"/>
      <c r="M29" s="53">
        <f>SUM(C29:L29)</f>
        <v>79</v>
      </c>
      <c r="N29" s="78"/>
      <c r="O29" s="269"/>
      <c r="P29" s="354" t="s">
        <v>5</v>
      </c>
      <c r="Q29" s="256">
        <f t="shared" ref="Q29:X29" si="16">SUM(Q27:Q28)</f>
        <v>32</v>
      </c>
      <c r="R29" s="256">
        <f t="shared" si="16"/>
        <v>8</v>
      </c>
      <c r="S29" s="256">
        <f t="shared" si="16"/>
        <v>13</v>
      </c>
      <c r="T29" s="256">
        <f t="shared" si="16"/>
        <v>12</v>
      </c>
      <c r="U29" s="256">
        <f t="shared" si="16"/>
        <v>6</v>
      </c>
      <c r="V29" s="256">
        <f t="shared" si="16"/>
        <v>2</v>
      </c>
      <c r="W29" s="256">
        <f t="shared" si="16"/>
        <v>3</v>
      </c>
      <c r="X29" s="256">
        <f t="shared" si="16"/>
        <v>6</v>
      </c>
      <c r="Y29" s="256"/>
      <c r="Z29" s="53"/>
      <c r="AA29" s="355">
        <f>SUM(Q29:Z29)</f>
        <v>82</v>
      </c>
    </row>
    <row r="30" spans="1:27" ht="18" customHeight="1" x14ac:dyDescent="0.2">
      <c r="A30" s="182"/>
      <c r="B30" s="53" t="s">
        <v>242</v>
      </c>
      <c r="C30" s="53">
        <f t="shared" ref="C30:J30" si="17">C29*C4</f>
        <v>68</v>
      </c>
      <c r="D30" s="53">
        <f t="shared" si="17"/>
        <v>70</v>
      </c>
      <c r="E30" s="53">
        <f t="shared" si="17"/>
        <v>63</v>
      </c>
      <c r="F30" s="53">
        <f t="shared" si="17"/>
        <v>27.5</v>
      </c>
      <c r="G30" s="53">
        <f t="shared" si="17"/>
        <v>8</v>
      </c>
      <c r="H30" s="53">
        <f t="shared" si="17"/>
        <v>6</v>
      </c>
      <c r="I30" s="53">
        <f t="shared" si="17"/>
        <v>2</v>
      </c>
      <c r="J30" s="53">
        <f t="shared" si="17"/>
        <v>0</v>
      </c>
      <c r="K30" s="53"/>
      <c r="L30" s="53"/>
      <c r="M30" s="53">
        <f>SUM(C30:L30)</f>
        <v>244.5</v>
      </c>
      <c r="N30" s="78"/>
      <c r="O30" s="269"/>
      <c r="P30" s="347" t="s">
        <v>242</v>
      </c>
      <c r="Q30" s="256">
        <f t="shared" ref="Q30:X30" si="18">Q29*Q4</f>
        <v>128</v>
      </c>
      <c r="R30" s="256">
        <f t="shared" si="18"/>
        <v>28</v>
      </c>
      <c r="S30" s="256">
        <f t="shared" si="18"/>
        <v>39</v>
      </c>
      <c r="T30" s="256">
        <f t="shared" si="18"/>
        <v>30</v>
      </c>
      <c r="U30" s="256">
        <f t="shared" si="18"/>
        <v>12</v>
      </c>
      <c r="V30" s="256">
        <f t="shared" si="18"/>
        <v>3</v>
      </c>
      <c r="W30" s="256">
        <f t="shared" si="18"/>
        <v>3</v>
      </c>
      <c r="X30" s="256">
        <f t="shared" si="18"/>
        <v>0</v>
      </c>
      <c r="Y30" s="256">
        <v>0</v>
      </c>
      <c r="Z30" s="53"/>
      <c r="AA30" s="355">
        <f>SUM(Q30:Z30)</f>
        <v>243</v>
      </c>
    </row>
    <row r="31" spans="1:27" ht="18" customHeight="1" x14ac:dyDescent="0.2">
      <c r="A31" s="182"/>
      <c r="B31" s="53" t="s">
        <v>26</v>
      </c>
      <c r="C31" s="80">
        <f>M30/M29</f>
        <v>3.0949367088607596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78"/>
      <c r="O31" s="269"/>
      <c r="P31" s="356" t="s">
        <v>26</v>
      </c>
      <c r="Q31" s="271">
        <f>AA30/AA29</f>
        <v>2.9634146341463414</v>
      </c>
      <c r="R31" s="256"/>
      <c r="S31" s="256"/>
      <c r="T31" s="256"/>
      <c r="U31" s="256"/>
      <c r="V31" s="256"/>
      <c r="W31" s="256"/>
      <c r="X31" s="256"/>
      <c r="Y31" s="256"/>
      <c r="Z31" s="53"/>
      <c r="AA31" s="355"/>
    </row>
    <row r="32" spans="1:27" ht="18" customHeight="1" x14ac:dyDescent="0.2">
      <c r="A32" s="182"/>
      <c r="B32" s="53" t="s">
        <v>28</v>
      </c>
      <c r="C32" s="80">
        <f>(C29*100)/M29</f>
        <v>21.518987341772153</v>
      </c>
      <c r="D32" s="80">
        <f>(D29*100)/M29</f>
        <v>25.316455696202532</v>
      </c>
      <c r="E32" s="80">
        <f>(E29*100)/M29</f>
        <v>26.582278481012658</v>
      </c>
      <c r="F32" s="80">
        <f>(F29*100)/M29</f>
        <v>13.924050632911392</v>
      </c>
      <c r="G32" s="80">
        <f>(G29*100)/M29</f>
        <v>5.0632911392405067</v>
      </c>
      <c r="H32" s="80">
        <f>(H29*100)/M29</f>
        <v>5.0632911392405067</v>
      </c>
      <c r="I32" s="80">
        <f>(I29*100)/M29</f>
        <v>2.5316455696202533</v>
      </c>
      <c r="J32" s="80">
        <f>(J29*100)/M29</f>
        <v>0</v>
      </c>
      <c r="K32" s="53"/>
      <c r="L32" s="53"/>
      <c r="M32" s="53">
        <f>SUM(C32:L32)</f>
        <v>100</v>
      </c>
      <c r="N32" s="160"/>
      <c r="O32" s="269"/>
      <c r="P32" s="347" t="s">
        <v>28</v>
      </c>
      <c r="Q32" s="257">
        <f>(Q29*100)/AA29</f>
        <v>39.024390243902438</v>
      </c>
      <c r="R32" s="257">
        <f>(R29*100)/AA29</f>
        <v>9.7560975609756095</v>
      </c>
      <c r="S32" s="257">
        <f>(S29*100)/AA29</f>
        <v>15.853658536585366</v>
      </c>
      <c r="T32" s="257">
        <f>(T29*100)/AA29</f>
        <v>14.634146341463415</v>
      </c>
      <c r="U32" s="257">
        <f>(U29*100)/AA29</f>
        <v>7.3170731707317076</v>
      </c>
      <c r="V32" s="257">
        <f>(V29*100)/AA29</f>
        <v>2.4390243902439024</v>
      </c>
      <c r="W32" s="257">
        <f>(W29*100)/AA29</f>
        <v>3.6585365853658538</v>
      </c>
      <c r="X32" s="257">
        <f>(X29*100)/AA29</f>
        <v>7.3170731707317076</v>
      </c>
      <c r="Y32" s="256">
        <f>(Y29*100)/AA29</f>
        <v>0</v>
      </c>
      <c r="Z32" s="53">
        <f>(Z29*100)/AA29</f>
        <v>0</v>
      </c>
      <c r="AA32" s="355">
        <f>SUM(Q32:Z32)</f>
        <v>100</v>
      </c>
    </row>
    <row r="33" spans="1:27" ht="18" customHeight="1" x14ac:dyDescent="0.45">
      <c r="A33" s="182"/>
      <c r="B33" s="52" t="s">
        <v>20</v>
      </c>
      <c r="C33" s="53">
        <v>18</v>
      </c>
      <c r="D33" s="53">
        <v>8</v>
      </c>
      <c r="E33" s="53">
        <v>5</v>
      </c>
      <c r="F33" s="53">
        <v>5</v>
      </c>
      <c r="G33" s="53">
        <v>3</v>
      </c>
      <c r="H33" s="53">
        <v>1</v>
      </c>
      <c r="I33" s="53">
        <v>1</v>
      </c>
      <c r="J33" s="53">
        <v>1</v>
      </c>
      <c r="K33" s="53"/>
      <c r="L33" s="53"/>
      <c r="M33" s="53">
        <f>SUM(C33:L33)</f>
        <v>42</v>
      </c>
      <c r="N33" s="78"/>
      <c r="O33" s="269"/>
      <c r="P33" s="347" t="s">
        <v>24</v>
      </c>
      <c r="Q33" s="259">
        <v>12</v>
      </c>
      <c r="R33" s="259">
        <v>8</v>
      </c>
      <c r="S33" s="259">
        <v>9</v>
      </c>
      <c r="T33" s="259">
        <v>8</v>
      </c>
      <c r="U33" s="259">
        <v>1</v>
      </c>
      <c r="V33" s="259">
        <v>1</v>
      </c>
      <c r="W33" s="259">
        <v>2</v>
      </c>
      <c r="X33" s="259">
        <v>1</v>
      </c>
      <c r="Y33" s="256"/>
      <c r="Z33" s="53"/>
      <c r="AA33" s="355">
        <f>SUM(Q33:Z33)</f>
        <v>42</v>
      </c>
    </row>
    <row r="34" spans="1:27" ht="18" customHeight="1" x14ac:dyDescent="0.45">
      <c r="A34" s="182"/>
      <c r="B34" s="52" t="s">
        <v>22</v>
      </c>
      <c r="C34" s="53">
        <v>6</v>
      </c>
      <c r="D34" s="53">
        <v>9</v>
      </c>
      <c r="E34" s="53">
        <v>8</v>
      </c>
      <c r="F34" s="53">
        <v>7</v>
      </c>
      <c r="G34" s="53">
        <v>3</v>
      </c>
      <c r="H34" s="53">
        <v>3</v>
      </c>
      <c r="I34" s="53">
        <v>6</v>
      </c>
      <c r="J34" s="53">
        <v>1</v>
      </c>
      <c r="K34" s="53"/>
      <c r="L34" s="53"/>
      <c r="M34" s="53">
        <f>SUM(C34:L34)</f>
        <v>43</v>
      </c>
      <c r="N34" s="78"/>
      <c r="O34" s="269"/>
      <c r="P34" s="347" t="s">
        <v>23</v>
      </c>
      <c r="Q34" s="259">
        <v>12</v>
      </c>
      <c r="R34" s="259">
        <v>8</v>
      </c>
      <c r="S34" s="259">
        <v>8</v>
      </c>
      <c r="T34" s="259">
        <v>12</v>
      </c>
      <c r="U34" s="259">
        <v>1</v>
      </c>
      <c r="V34" s="259">
        <v>0</v>
      </c>
      <c r="W34" s="259">
        <v>0</v>
      </c>
      <c r="X34" s="259">
        <v>1</v>
      </c>
      <c r="Y34" s="256"/>
      <c r="Z34" s="53"/>
      <c r="AA34" s="355">
        <f>SUM(Q34:Z34)</f>
        <v>42</v>
      </c>
    </row>
    <row r="35" spans="1:27" ht="18" customHeight="1" x14ac:dyDescent="0.2">
      <c r="A35" s="182"/>
      <c r="B35" s="52" t="s">
        <v>5</v>
      </c>
      <c r="C35" s="53">
        <f t="shared" ref="C35:I35" si="19">SUM(C33:C34)</f>
        <v>24</v>
      </c>
      <c r="D35" s="53">
        <f t="shared" si="19"/>
        <v>17</v>
      </c>
      <c r="E35" s="53">
        <f t="shared" si="19"/>
        <v>13</v>
      </c>
      <c r="F35" s="53">
        <f t="shared" si="19"/>
        <v>12</v>
      </c>
      <c r="G35" s="53">
        <f t="shared" si="19"/>
        <v>6</v>
      </c>
      <c r="H35" s="53">
        <f t="shared" si="19"/>
        <v>4</v>
      </c>
      <c r="I35" s="53">
        <f t="shared" si="19"/>
        <v>7</v>
      </c>
      <c r="J35" s="53">
        <f>SUM(J33:J34)</f>
        <v>2</v>
      </c>
      <c r="K35" s="53"/>
      <c r="L35" s="53"/>
      <c r="M35" s="53">
        <f>SUM(C35:L35)</f>
        <v>85</v>
      </c>
      <c r="N35" s="78"/>
      <c r="O35" s="269"/>
      <c r="P35" s="354" t="s">
        <v>5</v>
      </c>
      <c r="Q35" s="256">
        <f t="shared" ref="Q35:W35" si="20">SUM(Q33:Q34)</f>
        <v>24</v>
      </c>
      <c r="R35" s="256">
        <f t="shared" si="20"/>
        <v>16</v>
      </c>
      <c r="S35" s="256">
        <f t="shared" si="20"/>
        <v>17</v>
      </c>
      <c r="T35" s="256">
        <f t="shared" si="20"/>
        <v>20</v>
      </c>
      <c r="U35" s="256">
        <f t="shared" si="20"/>
        <v>2</v>
      </c>
      <c r="V35" s="256">
        <f t="shared" si="20"/>
        <v>1</v>
      </c>
      <c r="W35" s="256">
        <f t="shared" si="20"/>
        <v>2</v>
      </c>
      <c r="X35" s="256">
        <f>SUM(X33:X34)</f>
        <v>2</v>
      </c>
      <c r="Y35" s="256"/>
      <c r="Z35" s="53"/>
      <c r="AA35" s="355">
        <f>SUM(Q35:Z35)</f>
        <v>84</v>
      </c>
    </row>
    <row r="36" spans="1:27" ht="18" customHeight="1" x14ac:dyDescent="0.45">
      <c r="A36" s="182"/>
      <c r="B36" s="53" t="s">
        <v>242</v>
      </c>
      <c r="C36" s="59">
        <f t="shared" ref="C36:J36" si="21">C35*C4</f>
        <v>96</v>
      </c>
      <c r="D36" s="59">
        <f t="shared" si="21"/>
        <v>59.5</v>
      </c>
      <c r="E36" s="59">
        <f t="shared" si="21"/>
        <v>39</v>
      </c>
      <c r="F36" s="59">
        <f t="shared" si="21"/>
        <v>30</v>
      </c>
      <c r="G36" s="59">
        <f t="shared" si="21"/>
        <v>12</v>
      </c>
      <c r="H36" s="59">
        <f t="shared" si="21"/>
        <v>6</v>
      </c>
      <c r="I36" s="59">
        <f t="shared" si="21"/>
        <v>7</v>
      </c>
      <c r="J36" s="59">
        <f t="shared" si="21"/>
        <v>0</v>
      </c>
      <c r="K36" s="229"/>
      <c r="L36" s="229"/>
      <c r="M36" s="59">
        <f>SUM(C36:L36)</f>
        <v>249.5</v>
      </c>
      <c r="N36" s="465"/>
      <c r="O36" s="269"/>
      <c r="P36" s="347" t="s">
        <v>242</v>
      </c>
      <c r="Q36" s="259">
        <f t="shared" ref="Q36:X36" si="22">Q35*Q4</f>
        <v>96</v>
      </c>
      <c r="R36" s="259">
        <f t="shared" si="22"/>
        <v>56</v>
      </c>
      <c r="S36" s="259">
        <f t="shared" si="22"/>
        <v>51</v>
      </c>
      <c r="T36" s="259">
        <f t="shared" si="22"/>
        <v>50</v>
      </c>
      <c r="U36" s="259">
        <f t="shared" si="22"/>
        <v>4</v>
      </c>
      <c r="V36" s="259">
        <f t="shared" si="22"/>
        <v>1.5</v>
      </c>
      <c r="W36" s="259">
        <f t="shared" si="22"/>
        <v>2</v>
      </c>
      <c r="X36" s="259">
        <f t="shared" si="22"/>
        <v>0</v>
      </c>
      <c r="Y36" s="272"/>
      <c r="Z36" s="229"/>
      <c r="AA36" s="360">
        <f>SUM(Q36:Z36)</f>
        <v>260.5</v>
      </c>
    </row>
    <row r="37" spans="1:27" ht="18" customHeight="1" x14ac:dyDescent="0.45">
      <c r="A37" s="182"/>
      <c r="B37" s="53" t="s">
        <v>26</v>
      </c>
      <c r="C37" s="410">
        <f>M36/M35</f>
        <v>2.9352941176470586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7"/>
      <c r="O37" s="269"/>
      <c r="P37" s="356" t="s">
        <v>26</v>
      </c>
      <c r="Q37" s="273">
        <f>AA36/AA35</f>
        <v>3.1011904761904763</v>
      </c>
      <c r="R37" s="260"/>
      <c r="S37" s="260"/>
      <c r="T37" s="260"/>
      <c r="U37" s="260"/>
      <c r="V37" s="260"/>
      <c r="W37" s="260"/>
      <c r="X37" s="260"/>
      <c r="Y37" s="260"/>
      <c r="Z37" s="195"/>
      <c r="AA37" s="361"/>
    </row>
    <row r="38" spans="1:27" ht="18" customHeight="1" thickBot="1" x14ac:dyDescent="0.5">
      <c r="A38" s="182"/>
      <c r="B38" s="53" t="s">
        <v>28</v>
      </c>
      <c r="C38" s="80">
        <f>(C35*100)/M35</f>
        <v>28.235294117647058</v>
      </c>
      <c r="D38" s="80">
        <f>(D35*100)/M35</f>
        <v>20</v>
      </c>
      <c r="E38" s="80">
        <f>(E35*100)/M35</f>
        <v>15.294117647058824</v>
      </c>
      <c r="F38" s="80">
        <f>(F35*100)/M35</f>
        <v>14.117647058823529</v>
      </c>
      <c r="G38" s="80">
        <f>(G35*100)/M35</f>
        <v>7.0588235294117645</v>
      </c>
      <c r="H38" s="80">
        <f>(H35*100)/M35</f>
        <v>4.7058823529411766</v>
      </c>
      <c r="I38" s="80">
        <f>(I35*100)/M35</f>
        <v>8.235294117647058</v>
      </c>
      <c r="J38" s="80">
        <f>(J35*100)/M35</f>
        <v>2.3529411764705883</v>
      </c>
      <c r="K38" s="53"/>
      <c r="L38" s="53"/>
      <c r="M38" s="59">
        <f>SUM(C38:L38)</f>
        <v>100.00000000000001</v>
      </c>
      <c r="N38" s="588"/>
      <c r="O38" s="269"/>
      <c r="P38" s="485" t="s">
        <v>28</v>
      </c>
      <c r="Q38" s="489">
        <f>(Q35*100)/AA35</f>
        <v>28.571428571428573</v>
      </c>
      <c r="R38" s="490">
        <f>(R35*100)/AA35</f>
        <v>19.047619047619047</v>
      </c>
      <c r="S38" s="490">
        <f>(S35*100)/AA35</f>
        <v>20.238095238095237</v>
      </c>
      <c r="T38" s="490">
        <f>(T35*100)/AA35</f>
        <v>23.80952380952381</v>
      </c>
      <c r="U38" s="490">
        <f>(U35*100)/AA35</f>
        <v>2.3809523809523809</v>
      </c>
      <c r="V38" s="490">
        <f>(V35*100)/AA35</f>
        <v>1.1904761904761905</v>
      </c>
      <c r="W38" s="490">
        <f>(W35*100)/AA35</f>
        <v>2.3809523809523809</v>
      </c>
      <c r="X38" s="490">
        <f>(X35*100)/AA35</f>
        <v>2.3809523809523809</v>
      </c>
      <c r="Y38" s="489"/>
      <c r="Z38" s="277"/>
      <c r="AA38" s="491">
        <f>SUM(Q38:Z38)</f>
        <v>100</v>
      </c>
    </row>
    <row r="39" spans="1:27" ht="18" customHeight="1" x14ac:dyDescent="0.55000000000000004">
      <c r="A39" s="182"/>
      <c r="B39" s="408" t="s">
        <v>354</v>
      </c>
      <c r="C39" s="53">
        <f>C35+C29+C23+C17+C12+C7</f>
        <v>132</v>
      </c>
      <c r="D39" s="53">
        <f t="shared" ref="D39:J39" si="23">D35+D29+D23+D17+D12+D7</f>
        <v>81</v>
      </c>
      <c r="E39" s="53">
        <f t="shared" si="23"/>
        <v>72</v>
      </c>
      <c r="F39" s="53">
        <f t="shared" si="23"/>
        <v>59</v>
      </c>
      <c r="G39" s="53">
        <f t="shared" si="23"/>
        <v>31</v>
      </c>
      <c r="H39" s="53">
        <f t="shared" si="23"/>
        <v>21</v>
      </c>
      <c r="I39" s="53">
        <f t="shared" si="23"/>
        <v>18</v>
      </c>
      <c r="J39" s="53">
        <f t="shared" si="23"/>
        <v>7</v>
      </c>
      <c r="K39" s="53"/>
      <c r="L39" s="53"/>
      <c r="M39" s="411">
        <f>M7+M12+M17+M23+M29+M35</f>
        <v>421</v>
      </c>
      <c r="N39" s="476"/>
      <c r="O39" s="487"/>
      <c r="P39" s="493" t="s">
        <v>354</v>
      </c>
      <c r="Q39" s="504">
        <f>Q7+Q12+Q17+Q23+Q29+Q35</f>
        <v>94</v>
      </c>
      <c r="R39" s="344">
        <f t="shared" ref="R39:X39" si="24">R7+R12+R17+R23+R29+R35</f>
        <v>54</v>
      </c>
      <c r="S39" s="344">
        <f t="shared" si="24"/>
        <v>72</v>
      </c>
      <c r="T39" s="344">
        <f t="shared" si="24"/>
        <v>79</v>
      </c>
      <c r="U39" s="344">
        <f t="shared" si="24"/>
        <v>47</v>
      </c>
      <c r="V39" s="344">
        <f t="shared" si="24"/>
        <v>29</v>
      </c>
      <c r="W39" s="344">
        <f t="shared" si="24"/>
        <v>26</v>
      </c>
      <c r="X39" s="344">
        <f t="shared" si="24"/>
        <v>20</v>
      </c>
      <c r="Y39" s="344"/>
      <c r="Z39" s="345"/>
      <c r="AA39" s="346">
        <f>SUM(Q39:Z39)</f>
        <v>421</v>
      </c>
    </row>
    <row r="40" spans="1:27" s="1" customFormat="1" ht="12.75" customHeight="1" x14ac:dyDescent="0.55000000000000004">
      <c r="A40" s="182"/>
      <c r="B40" s="541"/>
      <c r="C40" s="545"/>
      <c r="D40" s="53"/>
      <c r="E40" s="53"/>
      <c r="F40" s="53"/>
      <c r="G40" s="53"/>
      <c r="H40" s="53"/>
      <c r="I40" s="53"/>
      <c r="J40" s="53"/>
      <c r="K40" s="53"/>
      <c r="L40" s="53"/>
      <c r="M40" s="411"/>
      <c r="N40" s="476"/>
      <c r="O40" s="487"/>
      <c r="P40" s="546"/>
      <c r="Q40" s="504"/>
      <c r="R40" s="547"/>
      <c r="S40" s="547"/>
      <c r="T40" s="547"/>
      <c r="U40" s="547"/>
      <c r="V40" s="547"/>
      <c r="W40" s="547"/>
      <c r="X40" s="547"/>
      <c r="Y40" s="547"/>
      <c r="Z40" s="548"/>
      <c r="AA40" s="549"/>
    </row>
    <row r="41" spans="1:27" s="1" customFormat="1" ht="19.5" customHeight="1" x14ac:dyDescent="0.55000000000000004">
      <c r="A41" s="182"/>
      <c r="B41" s="53" t="s">
        <v>242</v>
      </c>
      <c r="C41" s="545">
        <f>C39*C4</f>
        <v>528</v>
      </c>
      <c r="D41" s="53">
        <f t="shared" ref="D41:J41" si="25">D39*D4</f>
        <v>283.5</v>
      </c>
      <c r="E41" s="53">
        <f t="shared" si="25"/>
        <v>216</v>
      </c>
      <c r="F41" s="53">
        <f t="shared" si="25"/>
        <v>147.5</v>
      </c>
      <c r="G41" s="53">
        <f t="shared" si="25"/>
        <v>62</v>
      </c>
      <c r="H41" s="53">
        <f t="shared" si="25"/>
        <v>31.5</v>
      </c>
      <c r="I41" s="53">
        <f t="shared" si="25"/>
        <v>18</v>
      </c>
      <c r="J41" s="53">
        <f t="shared" si="25"/>
        <v>0</v>
      </c>
      <c r="K41" s="53"/>
      <c r="L41" s="53"/>
      <c r="M41" s="411">
        <f>SUM(C41:L41)</f>
        <v>1286.5</v>
      </c>
      <c r="N41" s="476"/>
      <c r="O41" s="487"/>
      <c r="P41" s="546"/>
      <c r="Q41" s="504"/>
      <c r="R41" s="547"/>
      <c r="S41" s="547"/>
      <c r="T41" s="547"/>
      <c r="U41" s="547"/>
      <c r="V41" s="547"/>
      <c r="W41" s="547"/>
      <c r="X41" s="547"/>
      <c r="Y41" s="547"/>
      <c r="Z41" s="548"/>
      <c r="AA41" s="549"/>
    </row>
    <row r="42" spans="1:27" ht="17.25" customHeight="1" x14ac:dyDescent="0.25">
      <c r="A42" s="182"/>
      <c r="B42" s="544" t="s">
        <v>360</v>
      </c>
      <c r="C42" s="543">
        <f>M41/M39</f>
        <v>3.0558194774346794</v>
      </c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414"/>
      <c r="O42" s="488"/>
      <c r="P42" s="503" t="s">
        <v>242</v>
      </c>
      <c r="Q42" s="262">
        <f t="shared" ref="Q42:X42" si="26">Q39*Q4</f>
        <v>376</v>
      </c>
      <c r="R42" s="456">
        <f t="shared" si="26"/>
        <v>189</v>
      </c>
      <c r="S42" s="456">
        <f t="shared" si="26"/>
        <v>216</v>
      </c>
      <c r="T42" s="456">
        <f t="shared" si="26"/>
        <v>197.5</v>
      </c>
      <c r="U42" s="456">
        <f t="shared" si="26"/>
        <v>94</v>
      </c>
      <c r="V42" s="456">
        <f t="shared" si="26"/>
        <v>43.5</v>
      </c>
      <c r="W42" s="456">
        <f t="shared" si="26"/>
        <v>26</v>
      </c>
      <c r="X42" s="456">
        <f t="shared" si="26"/>
        <v>0</v>
      </c>
      <c r="Y42" s="456"/>
      <c r="Z42" s="267"/>
      <c r="AA42" s="348">
        <f>SUM(Q42:Z42)</f>
        <v>1142</v>
      </c>
    </row>
    <row r="43" spans="1:27" s="1" customFormat="1" ht="21.75" customHeight="1" x14ac:dyDescent="0.2">
      <c r="A43" s="182"/>
      <c r="B43" s="451" t="s">
        <v>353</v>
      </c>
      <c r="C43" s="451">
        <f>(C39*100)/M39</f>
        <v>31.35391923990499</v>
      </c>
      <c r="D43" s="542">
        <f>(D39*100)/M39</f>
        <v>19.239904988123516</v>
      </c>
      <c r="E43" s="542">
        <f>(E39*100)/M39</f>
        <v>17.102137767220903</v>
      </c>
      <c r="F43" s="542">
        <f>(F39*100)/M39</f>
        <v>14.014251781472684</v>
      </c>
      <c r="G43" s="542">
        <f>(G39*100)/M39</f>
        <v>7.3634204275534438</v>
      </c>
      <c r="H43" s="542">
        <f>(H39*100)/M39</f>
        <v>4.9881235154394297</v>
      </c>
      <c r="I43" s="542">
        <f>(I39*100)/M39</f>
        <v>4.2755344418052257</v>
      </c>
      <c r="J43" s="542">
        <f>(J39*100)/M39</f>
        <v>1.66270783847981</v>
      </c>
      <c r="K43" s="414"/>
      <c r="L43" s="414"/>
      <c r="M43" s="414">
        <f>SUM(C43:L43)</f>
        <v>99.999999999999986</v>
      </c>
      <c r="N43" s="414"/>
      <c r="O43" s="488"/>
      <c r="P43" s="493" t="s">
        <v>353</v>
      </c>
      <c r="Q43" s="262">
        <f>(Q39*100)/AA39</f>
        <v>22.327790973871736</v>
      </c>
      <c r="R43" s="477">
        <f>(R39*100)/AA39</f>
        <v>12.826603325415677</v>
      </c>
      <c r="S43" s="477">
        <f>(S39*100)/AA39</f>
        <v>17.102137767220903</v>
      </c>
      <c r="T43" s="477">
        <f>(T39*100)/AA39</f>
        <v>18.764845605700714</v>
      </c>
      <c r="U43" s="477">
        <f>(U39*100)/AA39</f>
        <v>11.163895486935868</v>
      </c>
      <c r="V43" s="477">
        <f>(V39*100)/AA39</f>
        <v>6.8883610451306412</v>
      </c>
      <c r="W43" s="477">
        <f>(W39*100)/AA39</f>
        <v>6.1757719714964372</v>
      </c>
      <c r="X43" s="477">
        <f>(X39*100)/AA39</f>
        <v>4.7505938242280283</v>
      </c>
      <c r="Y43" s="502"/>
      <c r="Z43" s="502"/>
      <c r="AA43" s="502">
        <f>SUM(Q43:Z43)</f>
        <v>100</v>
      </c>
    </row>
    <row r="44" spans="1:27" ht="18" customHeight="1" thickBot="1" x14ac:dyDescent="0.3">
      <c r="A44" s="182"/>
      <c r="B44" s="413" t="s">
        <v>355</v>
      </c>
      <c r="C44" s="409"/>
      <c r="D44" s="414"/>
      <c r="E44" s="78"/>
      <c r="F44" s="414">
        <f>C43+D43+E43</f>
        <v>67.695961995249405</v>
      </c>
      <c r="G44" s="78"/>
      <c r="H44" s="78"/>
      <c r="I44" s="78"/>
      <c r="J44" s="78"/>
      <c r="K44" s="78"/>
      <c r="L44" s="78"/>
      <c r="M44" s="197"/>
      <c r="N44" s="197"/>
      <c r="O44" s="487"/>
      <c r="P44" s="492" t="s">
        <v>27</v>
      </c>
      <c r="Q44" s="501">
        <f>AA42/AA39</f>
        <v>2.7125890736342044</v>
      </c>
      <c r="R44" s="351"/>
      <c r="S44" s="351"/>
      <c r="T44" s="351"/>
      <c r="U44" s="351"/>
      <c r="V44" s="351"/>
      <c r="W44" s="351"/>
      <c r="X44" s="351"/>
      <c r="Y44" s="351"/>
      <c r="Z44" s="352"/>
      <c r="AA44" s="353"/>
    </row>
    <row r="45" spans="1:27" s="1" customFormat="1" ht="18" customHeight="1" x14ac:dyDescent="0.55000000000000004">
      <c r="A45" s="182"/>
      <c r="B45" s="413"/>
      <c r="C45" s="451"/>
      <c r="D45" s="414"/>
      <c r="E45" s="78"/>
      <c r="F45" s="78"/>
      <c r="G45" s="78"/>
      <c r="H45" s="78"/>
      <c r="I45" s="78"/>
      <c r="J45" s="78"/>
      <c r="K45" s="78"/>
      <c r="L45" s="78"/>
      <c r="M45" s="197"/>
      <c r="N45" s="197"/>
      <c r="O45" s="487"/>
      <c r="P45" s="215" t="s">
        <v>355</v>
      </c>
      <c r="Q45" s="494"/>
      <c r="R45" s="791">
        <f>Q43+R43+S43</f>
        <v>52.256532066508314</v>
      </c>
      <c r="S45" s="791"/>
      <c r="T45" s="495"/>
      <c r="U45" s="413" t="s">
        <v>380</v>
      </c>
      <c r="V45" s="495"/>
      <c r="W45" s="495"/>
      <c r="X45" s="495"/>
      <c r="Y45" s="495"/>
      <c r="Z45" s="496"/>
      <c r="AA45" s="496"/>
    </row>
    <row r="46" spans="1:27" ht="15" customHeight="1" x14ac:dyDescent="0.2">
      <c r="A46" s="182"/>
      <c r="B46" s="732" t="s">
        <v>32</v>
      </c>
      <c r="C46" s="732"/>
      <c r="D46" s="732"/>
      <c r="E46" s="732"/>
      <c r="F46" s="732"/>
      <c r="G46" s="732"/>
      <c r="H46" s="732"/>
      <c r="I46" s="732"/>
      <c r="J46" s="732"/>
      <c r="K46" s="732"/>
      <c r="L46" s="732"/>
      <c r="M46" s="732"/>
      <c r="N46" s="452"/>
      <c r="O46" s="1"/>
      <c r="P46" s="732" t="s">
        <v>32</v>
      </c>
      <c r="Q46" s="732"/>
      <c r="R46" s="732"/>
      <c r="S46" s="732"/>
      <c r="T46" s="732"/>
      <c r="U46" s="732"/>
      <c r="V46" s="732"/>
      <c r="W46" s="732"/>
      <c r="X46" s="732"/>
      <c r="Y46" s="732"/>
      <c r="Z46" s="732"/>
      <c r="AA46" s="732"/>
    </row>
    <row r="47" spans="1:27" ht="15" customHeight="1" thickBot="1" x14ac:dyDescent="0.25">
      <c r="A47" s="182"/>
      <c r="B47" s="731" t="s">
        <v>358</v>
      </c>
      <c r="C47" s="731"/>
      <c r="D47" s="731"/>
      <c r="E47" s="731"/>
      <c r="F47" s="731"/>
      <c r="G47" s="731"/>
      <c r="H47" s="731"/>
      <c r="I47" s="731"/>
      <c r="J47" s="731"/>
      <c r="K47" s="731"/>
      <c r="L47" s="731"/>
      <c r="M47" s="731"/>
      <c r="N47" s="451"/>
      <c r="O47" s="182"/>
      <c r="P47" s="731" t="s">
        <v>371</v>
      </c>
      <c r="Q47" s="731"/>
      <c r="R47" s="731"/>
      <c r="S47" s="731"/>
      <c r="T47" s="731"/>
      <c r="U47" s="731"/>
      <c r="V47" s="731"/>
      <c r="W47" s="731"/>
      <c r="X47" s="731"/>
      <c r="Y47" s="731"/>
      <c r="Z47" s="731"/>
      <c r="AA47" s="731"/>
    </row>
    <row r="48" spans="1:27" ht="15" customHeight="1" x14ac:dyDescent="0.2">
      <c r="A48" s="182"/>
      <c r="B48" s="707" t="s">
        <v>1</v>
      </c>
      <c r="C48" s="709" t="s">
        <v>2</v>
      </c>
      <c r="D48" s="710"/>
      <c r="E48" s="710"/>
      <c r="F48" s="710"/>
      <c r="G48" s="710"/>
      <c r="H48" s="710"/>
      <c r="I48" s="710"/>
      <c r="J48" s="710"/>
      <c r="K48" s="710"/>
      <c r="L48" s="710"/>
      <c r="M48" s="10"/>
      <c r="N48" s="11"/>
      <c r="O48" s="182"/>
      <c r="P48" s="707" t="s">
        <v>1</v>
      </c>
      <c r="Q48" s="709" t="s">
        <v>2</v>
      </c>
      <c r="R48" s="710"/>
      <c r="S48" s="710"/>
      <c r="T48" s="710"/>
      <c r="U48" s="710"/>
      <c r="V48" s="710"/>
      <c r="W48" s="710"/>
      <c r="X48" s="710"/>
      <c r="Y48" s="710"/>
      <c r="Z48" s="710"/>
      <c r="AA48" s="10"/>
    </row>
    <row r="49" spans="1:27" ht="15.75" customHeight="1" thickBot="1" x14ac:dyDescent="0.25">
      <c r="A49" s="182"/>
      <c r="B49" s="708"/>
      <c r="C49" s="12">
        <v>4</v>
      </c>
      <c r="D49" s="12">
        <v>3.5</v>
      </c>
      <c r="E49" s="12">
        <v>3</v>
      </c>
      <c r="F49" s="12">
        <v>2.5</v>
      </c>
      <c r="G49" s="12">
        <v>2</v>
      </c>
      <c r="H49" s="12">
        <v>1.5</v>
      </c>
      <c r="I49" s="12">
        <v>1</v>
      </c>
      <c r="J49" s="12">
        <v>0</v>
      </c>
      <c r="K49" s="12" t="s">
        <v>3</v>
      </c>
      <c r="L49" s="12" t="s">
        <v>4</v>
      </c>
      <c r="M49" s="13" t="s">
        <v>5</v>
      </c>
      <c r="N49" s="446"/>
      <c r="O49" s="182"/>
      <c r="P49" s="708"/>
      <c r="Q49" s="12">
        <v>4</v>
      </c>
      <c r="R49" s="12">
        <v>3.5</v>
      </c>
      <c r="S49" s="12">
        <v>3</v>
      </c>
      <c r="T49" s="12">
        <v>2.5</v>
      </c>
      <c r="U49" s="12">
        <v>2</v>
      </c>
      <c r="V49" s="12">
        <v>1.5</v>
      </c>
      <c r="W49" s="12">
        <v>1</v>
      </c>
      <c r="X49" s="12">
        <v>0</v>
      </c>
      <c r="Y49" s="12" t="s">
        <v>3</v>
      </c>
      <c r="Z49" s="12" t="s">
        <v>4</v>
      </c>
      <c r="AA49" s="13" t="s">
        <v>5</v>
      </c>
    </row>
    <row r="50" spans="1:27" ht="15" customHeight="1" x14ac:dyDescent="0.45">
      <c r="A50" s="182"/>
      <c r="B50" s="50" t="s">
        <v>33</v>
      </c>
      <c r="C50" s="51">
        <v>7</v>
      </c>
      <c r="D50" s="51">
        <v>3</v>
      </c>
      <c r="E50" s="51">
        <v>2</v>
      </c>
      <c r="F50" s="51">
        <v>2</v>
      </c>
      <c r="G50" s="51">
        <v>6</v>
      </c>
      <c r="H50" s="51">
        <v>8</v>
      </c>
      <c r="I50" s="51">
        <v>19</v>
      </c>
      <c r="J50" s="51">
        <v>9</v>
      </c>
      <c r="K50" s="51"/>
      <c r="L50" s="51"/>
      <c r="M50" s="51">
        <f>SUM(C50:L50)</f>
        <v>56</v>
      </c>
      <c r="N50" s="78"/>
      <c r="O50" s="182"/>
      <c r="P50" s="378" t="s">
        <v>34</v>
      </c>
      <c r="Q50" s="295">
        <v>9</v>
      </c>
      <c r="R50" s="295">
        <v>5</v>
      </c>
      <c r="S50" s="295">
        <v>10</v>
      </c>
      <c r="T50" s="295">
        <v>8</v>
      </c>
      <c r="U50" s="295">
        <v>12</v>
      </c>
      <c r="V50" s="295">
        <v>5</v>
      </c>
      <c r="W50" s="295">
        <v>7</v>
      </c>
      <c r="X50" s="295"/>
      <c r="Y50" s="279"/>
      <c r="Z50" s="279"/>
      <c r="AA50" s="280">
        <f>SUM(Q50:Z50)</f>
        <v>56</v>
      </c>
    </row>
    <row r="51" spans="1:27" ht="15.75" customHeight="1" x14ac:dyDescent="0.45">
      <c r="A51" s="182"/>
      <c r="B51" s="50" t="s">
        <v>35</v>
      </c>
      <c r="C51" s="51">
        <v>9</v>
      </c>
      <c r="D51" s="51">
        <v>4</v>
      </c>
      <c r="E51" s="51">
        <v>5</v>
      </c>
      <c r="F51" s="51">
        <v>8</v>
      </c>
      <c r="G51" s="51">
        <v>12</v>
      </c>
      <c r="H51" s="51">
        <v>11</v>
      </c>
      <c r="I51" s="51">
        <v>7</v>
      </c>
      <c r="J51" s="51"/>
      <c r="K51" s="51"/>
      <c r="L51" s="51"/>
      <c r="M51" s="53">
        <f>SUM(C51:L51)</f>
        <v>56</v>
      </c>
      <c r="N51" s="78"/>
      <c r="O51" s="182"/>
      <c r="P51" s="290" t="s">
        <v>36</v>
      </c>
      <c r="Q51" s="59">
        <v>10</v>
      </c>
      <c r="R51" s="59">
        <v>5</v>
      </c>
      <c r="S51" s="59">
        <v>24</v>
      </c>
      <c r="T51" s="59">
        <v>3</v>
      </c>
      <c r="U51" s="59">
        <v>8</v>
      </c>
      <c r="V51" s="59">
        <v>3</v>
      </c>
      <c r="W51" s="59">
        <v>3</v>
      </c>
      <c r="X51" s="59">
        <v>0</v>
      </c>
      <c r="Y51" s="51"/>
      <c r="Z51" s="51"/>
      <c r="AA51" s="282">
        <f>SUM(Q51:Z51)</f>
        <v>56</v>
      </c>
    </row>
    <row r="52" spans="1:27" ht="15.75" customHeight="1" x14ac:dyDescent="0.45">
      <c r="A52" s="182"/>
      <c r="B52" s="50" t="s">
        <v>232</v>
      </c>
      <c r="C52" s="51">
        <v>35</v>
      </c>
      <c r="D52" s="51">
        <v>6</v>
      </c>
      <c r="E52" s="51">
        <v>9</v>
      </c>
      <c r="F52" s="51">
        <v>4</v>
      </c>
      <c r="G52" s="51">
        <v>2</v>
      </c>
      <c r="H52" s="51"/>
      <c r="I52" s="51"/>
      <c r="J52" s="51"/>
      <c r="K52" s="51"/>
      <c r="L52" s="51"/>
      <c r="M52" s="53">
        <f>SUM(C52:L52)</f>
        <v>56</v>
      </c>
      <c r="N52" s="78"/>
      <c r="O52" s="182"/>
      <c r="P52" s="290" t="s">
        <v>38</v>
      </c>
      <c r="Q52" s="59">
        <v>32</v>
      </c>
      <c r="R52" s="59">
        <v>13</v>
      </c>
      <c r="S52" s="59">
        <v>6</v>
      </c>
      <c r="T52" s="59">
        <v>4</v>
      </c>
      <c r="U52" s="59"/>
      <c r="V52" s="59">
        <v>0</v>
      </c>
      <c r="W52" s="59">
        <v>0</v>
      </c>
      <c r="X52" s="59">
        <v>1</v>
      </c>
      <c r="Y52" s="51"/>
      <c r="Z52" s="51"/>
      <c r="AA52" s="282">
        <f>SUM(Q52:Z52)</f>
        <v>56</v>
      </c>
    </row>
    <row r="53" spans="1:27" ht="14.25" customHeight="1" x14ac:dyDescent="0.2">
      <c r="A53" s="182"/>
      <c r="B53" s="53" t="s">
        <v>5</v>
      </c>
      <c r="C53" s="51">
        <f t="shared" ref="C53:J53" si="27">SUM(C50:C52)</f>
        <v>51</v>
      </c>
      <c r="D53" s="51">
        <f t="shared" si="27"/>
        <v>13</v>
      </c>
      <c r="E53" s="51">
        <f t="shared" si="27"/>
        <v>16</v>
      </c>
      <c r="F53" s="51">
        <f t="shared" si="27"/>
        <v>14</v>
      </c>
      <c r="G53" s="51">
        <f t="shared" si="27"/>
        <v>20</v>
      </c>
      <c r="H53" s="51">
        <f t="shared" si="27"/>
        <v>19</v>
      </c>
      <c r="I53" s="51">
        <f t="shared" si="27"/>
        <v>26</v>
      </c>
      <c r="J53" s="51">
        <f t="shared" si="27"/>
        <v>9</v>
      </c>
      <c r="K53" s="51"/>
      <c r="L53" s="51"/>
      <c r="M53" s="53">
        <f>SUM(M50:M52)</f>
        <v>168</v>
      </c>
      <c r="N53" s="78"/>
      <c r="O53" s="367"/>
      <c r="P53" s="347" t="s">
        <v>5</v>
      </c>
      <c r="Q53" s="275">
        <f t="shared" ref="Q53:X53" si="28">SUM(Q50:Q52)</f>
        <v>51</v>
      </c>
      <c r="R53" s="51">
        <f t="shared" si="28"/>
        <v>23</v>
      </c>
      <c r="S53" s="51">
        <f t="shared" si="28"/>
        <v>40</v>
      </c>
      <c r="T53" s="51">
        <f t="shared" si="28"/>
        <v>15</v>
      </c>
      <c r="U53" s="51">
        <f t="shared" si="28"/>
        <v>20</v>
      </c>
      <c r="V53" s="51">
        <f t="shared" si="28"/>
        <v>8</v>
      </c>
      <c r="W53" s="51">
        <f t="shared" si="28"/>
        <v>10</v>
      </c>
      <c r="X53" s="51">
        <f t="shared" si="28"/>
        <v>1</v>
      </c>
      <c r="Y53" s="51"/>
      <c r="Z53" s="51"/>
      <c r="AA53" s="282">
        <f>SUM(AA50:AA52)</f>
        <v>168</v>
      </c>
    </row>
    <row r="54" spans="1:27" ht="15.75" customHeight="1" x14ac:dyDescent="0.2">
      <c r="A54" s="182"/>
      <c r="B54" s="53" t="s">
        <v>242</v>
      </c>
      <c r="C54" s="51">
        <f>C53*C49</f>
        <v>204</v>
      </c>
      <c r="D54" s="51">
        <f t="shared" ref="D54:J54" si="29">D53*D49</f>
        <v>45.5</v>
      </c>
      <c r="E54" s="51">
        <f t="shared" si="29"/>
        <v>48</v>
      </c>
      <c r="F54" s="51">
        <f t="shared" si="29"/>
        <v>35</v>
      </c>
      <c r="G54" s="51">
        <f t="shared" si="29"/>
        <v>40</v>
      </c>
      <c r="H54" s="51">
        <f t="shared" si="29"/>
        <v>28.5</v>
      </c>
      <c r="I54" s="51">
        <f t="shared" si="29"/>
        <v>26</v>
      </c>
      <c r="J54" s="51">
        <f t="shared" si="29"/>
        <v>0</v>
      </c>
      <c r="K54" s="51"/>
      <c r="L54" s="51"/>
      <c r="M54" s="53">
        <f>SUM(C54:L54)</f>
        <v>427</v>
      </c>
      <c r="N54" s="78"/>
      <c r="O54" s="367"/>
      <c r="P54" s="347" t="s">
        <v>242</v>
      </c>
      <c r="Q54" s="275">
        <f>Q53*Q49</f>
        <v>204</v>
      </c>
      <c r="R54" s="51">
        <f t="shared" ref="R54:X54" si="30">R53*R49</f>
        <v>80.5</v>
      </c>
      <c r="S54" s="51">
        <f t="shared" si="30"/>
        <v>120</v>
      </c>
      <c r="T54" s="51">
        <f t="shared" si="30"/>
        <v>37.5</v>
      </c>
      <c r="U54" s="51">
        <f t="shared" si="30"/>
        <v>40</v>
      </c>
      <c r="V54" s="51">
        <f t="shared" si="30"/>
        <v>12</v>
      </c>
      <c r="W54" s="51">
        <f t="shared" si="30"/>
        <v>10</v>
      </c>
      <c r="X54" s="51">
        <f t="shared" si="30"/>
        <v>0</v>
      </c>
      <c r="Y54" s="51"/>
      <c r="Z54" s="51"/>
      <c r="AA54" s="282">
        <f>SUM(Q54:Z54)</f>
        <v>504</v>
      </c>
    </row>
    <row r="55" spans="1:27" ht="15.75" customHeight="1" x14ac:dyDescent="0.2">
      <c r="A55" s="182"/>
      <c r="B55" s="53" t="s">
        <v>26</v>
      </c>
      <c r="C55" s="150">
        <f>M54/M53</f>
        <v>2.5416666666666665</v>
      </c>
      <c r="D55" s="150"/>
      <c r="E55" s="150"/>
      <c r="F55" s="150"/>
      <c r="G55" s="150"/>
      <c r="H55" s="150"/>
      <c r="I55" s="150"/>
      <c r="J55" s="150"/>
      <c r="K55" s="51"/>
      <c r="L55" s="51"/>
      <c r="M55" s="53"/>
      <c r="N55" s="78"/>
      <c r="O55" s="367"/>
      <c r="P55" s="356" t="s">
        <v>26</v>
      </c>
      <c r="Q55" s="368">
        <f>AA54/AA53</f>
        <v>3</v>
      </c>
      <c r="R55" s="51"/>
      <c r="S55" s="51"/>
      <c r="T55" s="51"/>
      <c r="U55" s="51"/>
      <c r="V55" s="51"/>
      <c r="W55" s="51"/>
      <c r="X55" s="51"/>
      <c r="Y55" s="51"/>
      <c r="Z55" s="51"/>
      <c r="AA55" s="282"/>
    </row>
    <row r="56" spans="1:27" ht="14.25" customHeight="1" x14ac:dyDescent="0.2">
      <c r="A56" s="182"/>
      <c r="B56" s="53" t="s">
        <v>28</v>
      </c>
      <c r="C56" s="150">
        <f>(C53*100)/M53</f>
        <v>30.357142857142858</v>
      </c>
      <c r="D56" s="150">
        <f>(D53*100)/M53</f>
        <v>7.7380952380952381</v>
      </c>
      <c r="E56" s="150">
        <f>(E53*100)/M53</f>
        <v>9.5238095238095237</v>
      </c>
      <c r="F56" s="150">
        <f>(F53*100)/M53</f>
        <v>8.3333333333333339</v>
      </c>
      <c r="G56" s="150">
        <f>(G53*100)/M53</f>
        <v>11.904761904761905</v>
      </c>
      <c r="H56" s="150">
        <f>(H53*100)/M53</f>
        <v>11.30952380952381</v>
      </c>
      <c r="I56" s="150">
        <f>(I53*100)/M53</f>
        <v>15.476190476190476</v>
      </c>
      <c r="J56" s="150">
        <f>(J53*100)/M53</f>
        <v>5.3571428571428568</v>
      </c>
      <c r="K56" s="51"/>
      <c r="L56" s="51"/>
      <c r="M56" s="53">
        <f t="shared" ref="M56:M62" si="31">SUM(C56:L56)</f>
        <v>100.00000000000001</v>
      </c>
      <c r="N56" s="160"/>
      <c r="O56" s="367"/>
      <c r="P56" s="347" t="s">
        <v>28</v>
      </c>
      <c r="Q56" s="369">
        <f>(Q53*100)/AA53</f>
        <v>30.357142857142858</v>
      </c>
      <c r="R56" s="150">
        <f>(R53*100)/AA53</f>
        <v>13.69047619047619</v>
      </c>
      <c r="S56" s="150">
        <f>(S53*100)/AA53</f>
        <v>23.80952380952381</v>
      </c>
      <c r="T56" s="150">
        <f>(T53*100)/AA53</f>
        <v>8.9285714285714288</v>
      </c>
      <c r="U56" s="150">
        <f>(U53*100)/AA53</f>
        <v>11.904761904761905</v>
      </c>
      <c r="V56" s="150">
        <f>(V53*100)/AA53</f>
        <v>4.7619047619047619</v>
      </c>
      <c r="W56" s="150">
        <f>(W53*100)/AA53</f>
        <v>5.9523809523809526</v>
      </c>
      <c r="X56" s="150">
        <f>(X53*100)/AA53</f>
        <v>0.59523809523809523</v>
      </c>
      <c r="Y56" s="51"/>
      <c r="Z56" s="51"/>
      <c r="AA56" s="282">
        <f t="shared" ref="AA56:AA62" si="32">SUM(Q56:Z56)</f>
        <v>100.00000000000001</v>
      </c>
    </row>
    <row r="57" spans="1:27" ht="18" customHeight="1" x14ac:dyDescent="0.45">
      <c r="A57" s="182"/>
      <c r="B57" s="50" t="s">
        <v>37</v>
      </c>
      <c r="C57" s="51">
        <v>10</v>
      </c>
      <c r="D57" s="51">
        <v>8</v>
      </c>
      <c r="E57" s="51">
        <v>11</v>
      </c>
      <c r="F57" s="51">
        <v>6</v>
      </c>
      <c r="G57" s="51">
        <v>8</v>
      </c>
      <c r="H57" s="51">
        <v>9</v>
      </c>
      <c r="I57" s="51">
        <v>16</v>
      </c>
      <c r="J57" s="51"/>
      <c r="K57" s="51"/>
      <c r="L57" s="51"/>
      <c r="M57" s="53">
        <f t="shared" si="31"/>
        <v>68</v>
      </c>
      <c r="N57" s="78"/>
      <c r="O57" s="367"/>
      <c r="P57" s="347" t="s">
        <v>40</v>
      </c>
      <c r="Q57" s="259">
        <v>16</v>
      </c>
      <c r="R57" s="59">
        <v>4</v>
      </c>
      <c r="S57" s="59">
        <v>9</v>
      </c>
      <c r="T57" s="59">
        <v>8</v>
      </c>
      <c r="U57" s="59">
        <v>6</v>
      </c>
      <c r="V57" s="59">
        <v>11</v>
      </c>
      <c r="W57" s="59">
        <v>10</v>
      </c>
      <c r="X57" s="59">
        <v>3</v>
      </c>
      <c r="Y57" s="51"/>
      <c r="Z57" s="51"/>
      <c r="AA57" s="282">
        <f t="shared" si="32"/>
        <v>67</v>
      </c>
    </row>
    <row r="58" spans="1:27" ht="18" customHeight="1" x14ac:dyDescent="0.45">
      <c r="A58" s="182"/>
      <c r="B58" s="50" t="s">
        <v>39</v>
      </c>
      <c r="C58" s="51">
        <v>43</v>
      </c>
      <c r="D58" s="51">
        <v>7</v>
      </c>
      <c r="E58" s="51">
        <v>6</v>
      </c>
      <c r="F58" s="51">
        <v>7</v>
      </c>
      <c r="G58" s="51">
        <v>2</v>
      </c>
      <c r="H58" s="51"/>
      <c r="I58" s="51">
        <v>3</v>
      </c>
      <c r="J58" s="51"/>
      <c r="K58" s="51"/>
      <c r="L58" s="51"/>
      <c r="M58" s="53">
        <f t="shared" si="31"/>
        <v>68</v>
      </c>
      <c r="N58" s="78"/>
      <c r="O58" s="367"/>
      <c r="P58" s="347" t="s">
        <v>42</v>
      </c>
      <c r="Q58" s="259">
        <v>22</v>
      </c>
      <c r="R58" s="59">
        <v>7</v>
      </c>
      <c r="S58" s="59">
        <v>12</v>
      </c>
      <c r="T58" s="59">
        <v>5</v>
      </c>
      <c r="U58" s="59">
        <v>4</v>
      </c>
      <c r="V58" s="59">
        <v>2</v>
      </c>
      <c r="W58" s="59">
        <v>3</v>
      </c>
      <c r="X58" s="59">
        <v>1</v>
      </c>
      <c r="Y58" s="51"/>
      <c r="Z58" s="51"/>
      <c r="AA58" s="282">
        <f t="shared" si="32"/>
        <v>56</v>
      </c>
    </row>
    <row r="59" spans="1:27" ht="18" customHeight="1" x14ac:dyDescent="0.45">
      <c r="A59" s="182"/>
      <c r="B59" s="50" t="s">
        <v>233</v>
      </c>
      <c r="C59" s="51">
        <v>20</v>
      </c>
      <c r="D59" s="51">
        <v>7</v>
      </c>
      <c r="E59" s="51">
        <v>11</v>
      </c>
      <c r="F59" s="51">
        <v>7</v>
      </c>
      <c r="G59" s="51">
        <v>16</v>
      </c>
      <c r="H59" s="51">
        <v>4</v>
      </c>
      <c r="I59" s="51">
        <v>3</v>
      </c>
      <c r="J59" s="51"/>
      <c r="K59" s="51"/>
      <c r="L59" s="51"/>
      <c r="M59" s="53">
        <f t="shared" si="31"/>
        <v>68</v>
      </c>
      <c r="N59" s="78"/>
      <c r="O59" s="367"/>
      <c r="P59" s="347" t="s">
        <v>235</v>
      </c>
      <c r="Q59" s="259">
        <v>14</v>
      </c>
      <c r="R59" s="59">
        <v>16</v>
      </c>
      <c r="S59" s="59">
        <v>12</v>
      </c>
      <c r="T59" s="59">
        <v>8</v>
      </c>
      <c r="U59" s="59">
        <v>9</v>
      </c>
      <c r="V59" s="59">
        <v>5</v>
      </c>
      <c r="W59" s="59">
        <v>3</v>
      </c>
      <c r="X59" s="59">
        <v>0</v>
      </c>
      <c r="Y59" s="51"/>
      <c r="Z59" s="51"/>
      <c r="AA59" s="282">
        <f t="shared" si="32"/>
        <v>67</v>
      </c>
    </row>
    <row r="60" spans="1:27" ht="18" customHeight="1" x14ac:dyDescent="0.45">
      <c r="A60" s="182"/>
      <c r="B60" s="50" t="s">
        <v>363</v>
      </c>
      <c r="C60" s="51">
        <v>4</v>
      </c>
      <c r="D60" s="51">
        <v>9</v>
      </c>
      <c r="E60" s="51">
        <v>17</v>
      </c>
      <c r="F60" s="51">
        <v>14</v>
      </c>
      <c r="G60" s="51">
        <v>15</v>
      </c>
      <c r="H60" s="51">
        <v>9</v>
      </c>
      <c r="I60" s="51"/>
      <c r="J60" s="51"/>
      <c r="K60" s="53"/>
      <c r="L60" s="53"/>
      <c r="M60" s="53">
        <f t="shared" si="31"/>
        <v>68</v>
      </c>
      <c r="N60" s="78"/>
      <c r="O60" s="367"/>
      <c r="P60" s="347" t="s">
        <v>38</v>
      </c>
      <c r="Q60" s="259">
        <v>23</v>
      </c>
      <c r="R60" s="59">
        <v>8</v>
      </c>
      <c r="S60" s="59">
        <v>12</v>
      </c>
      <c r="T60" s="59">
        <v>9</v>
      </c>
      <c r="U60" s="59">
        <v>3</v>
      </c>
      <c r="V60" s="59">
        <v>3</v>
      </c>
      <c r="W60" s="59">
        <v>7</v>
      </c>
      <c r="X60" s="59">
        <v>2</v>
      </c>
      <c r="Y60" s="53"/>
      <c r="Z60" s="53"/>
      <c r="AA60" s="282">
        <f t="shared" si="32"/>
        <v>67</v>
      </c>
    </row>
    <row r="61" spans="1:27" ht="18" customHeight="1" x14ac:dyDescent="0.2">
      <c r="A61" s="182"/>
      <c r="B61" s="53" t="s">
        <v>5</v>
      </c>
      <c r="C61" s="51">
        <f t="shared" ref="C61:J61" si="33">SUM(C57:C60)</f>
        <v>77</v>
      </c>
      <c r="D61" s="51">
        <f t="shared" si="33"/>
        <v>31</v>
      </c>
      <c r="E61" s="51">
        <f t="shared" si="33"/>
        <v>45</v>
      </c>
      <c r="F61" s="51">
        <f t="shared" si="33"/>
        <v>34</v>
      </c>
      <c r="G61" s="51">
        <f t="shared" si="33"/>
        <v>41</v>
      </c>
      <c r="H61" s="51">
        <f t="shared" si="33"/>
        <v>22</v>
      </c>
      <c r="I61" s="51">
        <f t="shared" si="33"/>
        <v>22</v>
      </c>
      <c r="J61" s="51">
        <f t="shared" si="33"/>
        <v>0</v>
      </c>
      <c r="K61" s="51"/>
      <c r="L61" s="51"/>
      <c r="M61" s="53">
        <f t="shared" si="31"/>
        <v>272</v>
      </c>
      <c r="N61" s="78"/>
      <c r="O61" s="367"/>
      <c r="P61" s="347" t="s">
        <v>5</v>
      </c>
      <c r="Q61" s="275">
        <f t="shared" ref="Q61:X61" si="34">SUM(Q57:Q60)</f>
        <v>75</v>
      </c>
      <c r="R61" s="51">
        <f t="shared" si="34"/>
        <v>35</v>
      </c>
      <c r="S61" s="51">
        <f t="shared" si="34"/>
        <v>45</v>
      </c>
      <c r="T61" s="51">
        <f t="shared" si="34"/>
        <v>30</v>
      </c>
      <c r="U61" s="51">
        <f t="shared" si="34"/>
        <v>22</v>
      </c>
      <c r="V61" s="51">
        <f t="shared" si="34"/>
        <v>21</v>
      </c>
      <c r="W61" s="51">
        <f t="shared" si="34"/>
        <v>23</v>
      </c>
      <c r="X61" s="51">
        <f t="shared" si="34"/>
        <v>6</v>
      </c>
      <c r="Y61" s="51"/>
      <c r="Z61" s="51"/>
      <c r="AA61" s="282">
        <f>SUM(Q61:Z61)</f>
        <v>257</v>
      </c>
    </row>
    <row r="62" spans="1:27" ht="18" customHeight="1" x14ac:dyDescent="0.2">
      <c r="A62" s="182"/>
      <c r="B62" s="53" t="s">
        <v>242</v>
      </c>
      <c r="C62" s="51">
        <f>C61*C49</f>
        <v>308</v>
      </c>
      <c r="D62" s="51">
        <f t="shared" ref="D62:J62" si="35">D61*D49</f>
        <v>108.5</v>
      </c>
      <c r="E62" s="51">
        <f t="shared" si="35"/>
        <v>135</v>
      </c>
      <c r="F62" s="51">
        <f t="shared" si="35"/>
        <v>85</v>
      </c>
      <c r="G62" s="51">
        <f t="shared" si="35"/>
        <v>82</v>
      </c>
      <c r="H62" s="51">
        <f t="shared" si="35"/>
        <v>33</v>
      </c>
      <c r="I62" s="51">
        <f t="shared" si="35"/>
        <v>22</v>
      </c>
      <c r="J62" s="51">
        <f t="shared" si="35"/>
        <v>0</v>
      </c>
      <c r="K62" s="51"/>
      <c r="L62" s="51"/>
      <c r="M62" s="53">
        <f t="shared" si="31"/>
        <v>773.5</v>
      </c>
      <c r="N62" s="78"/>
      <c r="O62" s="367"/>
      <c r="P62" s="347" t="s">
        <v>242</v>
      </c>
      <c r="Q62" s="275">
        <f>Q61*Q49</f>
        <v>300</v>
      </c>
      <c r="R62" s="51">
        <f t="shared" ref="R62:X62" si="36">R61*R49</f>
        <v>122.5</v>
      </c>
      <c r="S62" s="51">
        <f t="shared" si="36"/>
        <v>135</v>
      </c>
      <c r="T62" s="51">
        <f t="shared" si="36"/>
        <v>75</v>
      </c>
      <c r="U62" s="51">
        <f t="shared" si="36"/>
        <v>44</v>
      </c>
      <c r="V62" s="51">
        <f t="shared" si="36"/>
        <v>31.5</v>
      </c>
      <c r="W62" s="51">
        <f t="shared" si="36"/>
        <v>23</v>
      </c>
      <c r="X62" s="51">
        <f t="shared" si="36"/>
        <v>0</v>
      </c>
      <c r="Y62" s="51"/>
      <c r="Z62" s="51"/>
      <c r="AA62" s="282">
        <f t="shared" si="32"/>
        <v>731</v>
      </c>
    </row>
    <row r="63" spans="1:27" ht="15.75" customHeight="1" x14ac:dyDescent="0.2">
      <c r="A63" s="182"/>
      <c r="B63" s="53" t="s">
        <v>26</v>
      </c>
      <c r="C63" s="80">
        <f>M62/M61</f>
        <v>2.84375</v>
      </c>
      <c r="D63" s="80"/>
      <c r="E63" s="80"/>
      <c r="F63" s="80"/>
      <c r="G63" s="80"/>
      <c r="H63" s="80"/>
      <c r="I63" s="80"/>
      <c r="J63" s="150"/>
      <c r="K63" s="51"/>
      <c r="L63" s="51"/>
      <c r="M63" s="53"/>
      <c r="N63" s="78"/>
      <c r="O63" s="367"/>
      <c r="P63" s="356" t="s">
        <v>26</v>
      </c>
      <c r="Q63" s="271">
        <f>AA62/AA61</f>
        <v>2.8443579766536966</v>
      </c>
      <c r="R63" s="53"/>
      <c r="S63" s="53"/>
      <c r="T63" s="53"/>
      <c r="U63" s="53"/>
      <c r="V63" s="53"/>
      <c r="W63" s="53"/>
      <c r="X63" s="51"/>
      <c r="Y63" s="51"/>
      <c r="Z63" s="51"/>
      <c r="AA63" s="282"/>
    </row>
    <row r="64" spans="1:27" ht="15" customHeight="1" x14ac:dyDescent="0.2">
      <c r="A64" s="182"/>
      <c r="B64" s="53" t="s">
        <v>28</v>
      </c>
      <c r="C64" s="80">
        <f>(C61*100)/M61</f>
        <v>28.308823529411764</v>
      </c>
      <c r="D64" s="80">
        <f>(D61*100)/M61</f>
        <v>11.397058823529411</v>
      </c>
      <c r="E64" s="80">
        <f>(E61*100)/M61</f>
        <v>16.544117647058822</v>
      </c>
      <c r="F64" s="80">
        <f>(F61*100)/M61</f>
        <v>12.5</v>
      </c>
      <c r="G64" s="80">
        <f>(G61*100)/M61</f>
        <v>15.073529411764707</v>
      </c>
      <c r="H64" s="80">
        <f>(H61*100)/M61</f>
        <v>8.0882352941176467</v>
      </c>
      <c r="I64" s="80">
        <f>(I61*100)/M61</f>
        <v>8.0882352941176467</v>
      </c>
      <c r="J64" s="80">
        <f>(J61*100)/M61</f>
        <v>0</v>
      </c>
      <c r="K64" s="51"/>
      <c r="L64" s="51"/>
      <c r="M64" s="53">
        <f t="shared" ref="M64:M69" si="37">SUM(C64:L64)</f>
        <v>100.00000000000001</v>
      </c>
      <c r="N64" s="160"/>
      <c r="O64" s="367"/>
      <c r="P64" s="347" t="s">
        <v>28</v>
      </c>
      <c r="Q64" s="257">
        <f>(Q61*100)/AA61</f>
        <v>29.182879377431906</v>
      </c>
      <c r="R64" s="80">
        <f>(R61*100)/AA61</f>
        <v>13.618677042801556</v>
      </c>
      <c r="S64" s="80">
        <f>(S61*100)/AA61</f>
        <v>17.509727626459146</v>
      </c>
      <c r="T64" s="80">
        <f>(T61*100)/AA61</f>
        <v>11.673151750972762</v>
      </c>
      <c r="U64" s="80">
        <f>(U61*100)/AA61</f>
        <v>8.5603112840466924</v>
      </c>
      <c r="V64" s="80">
        <f>(V61*100)/AA61</f>
        <v>8.1712062256809332</v>
      </c>
      <c r="W64" s="80">
        <f>(W61*100)/AA61</f>
        <v>8.9494163424124515</v>
      </c>
      <c r="X64" s="80">
        <f>(X61*100)/AA61</f>
        <v>2.3346303501945527</v>
      </c>
      <c r="Y64" s="51"/>
      <c r="Z64" s="51"/>
      <c r="AA64" s="282">
        <f>SUM(Q64:Z64)</f>
        <v>100</v>
      </c>
    </row>
    <row r="65" spans="1:27" ht="14.25" customHeight="1" x14ac:dyDescent="0.45">
      <c r="A65" s="182"/>
      <c r="B65" s="50" t="s">
        <v>41</v>
      </c>
      <c r="C65" s="51">
        <v>46</v>
      </c>
      <c r="D65" s="51">
        <v>3</v>
      </c>
      <c r="E65" s="51">
        <v>3</v>
      </c>
      <c r="F65" s="51">
        <v>1</v>
      </c>
      <c r="G65" s="51">
        <v>1</v>
      </c>
      <c r="H65" s="51">
        <v>1</v>
      </c>
      <c r="I65" s="51"/>
      <c r="J65" s="51"/>
      <c r="K65" s="53"/>
      <c r="L65" s="51"/>
      <c r="M65" s="53">
        <f t="shared" si="37"/>
        <v>55</v>
      </c>
      <c r="N65" s="78"/>
      <c r="O65" s="367"/>
      <c r="P65" s="347" t="s">
        <v>45</v>
      </c>
      <c r="Q65" s="259">
        <v>22</v>
      </c>
      <c r="R65" s="59">
        <v>7</v>
      </c>
      <c r="S65" s="59">
        <v>9</v>
      </c>
      <c r="T65" s="59">
        <v>8</v>
      </c>
      <c r="U65" s="59">
        <v>5</v>
      </c>
      <c r="V65" s="59">
        <v>1</v>
      </c>
      <c r="W65" s="59">
        <v>2</v>
      </c>
      <c r="X65" s="59">
        <v>1</v>
      </c>
      <c r="Y65" s="53"/>
      <c r="Z65" s="51"/>
      <c r="AA65" s="282">
        <f>SUM(Q65:Z65)</f>
        <v>55</v>
      </c>
    </row>
    <row r="66" spans="1:27" ht="14.25" customHeight="1" x14ac:dyDescent="0.45">
      <c r="A66" s="182"/>
      <c r="B66" s="50" t="s">
        <v>43</v>
      </c>
      <c r="C66" s="51">
        <v>6</v>
      </c>
      <c r="D66" s="51">
        <v>6</v>
      </c>
      <c r="E66" s="51">
        <v>17</v>
      </c>
      <c r="F66" s="51">
        <v>13</v>
      </c>
      <c r="G66" s="51">
        <v>10</v>
      </c>
      <c r="H66" s="51">
        <v>1</v>
      </c>
      <c r="I66" s="51">
        <v>2</v>
      </c>
      <c r="J66" s="51"/>
      <c r="K66" s="53"/>
      <c r="L66" s="53"/>
      <c r="M66" s="53">
        <f t="shared" si="37"/>
        <v>55</v>
      </c>
      <c r="N66" s="78"/>
      <c r="O66" s="367"/>
      <c r="P66" s="347" t="s">
        <v>47</v>
      </c>
      <c r="Q66" s="259">
        <v>11</v>
      </c>
      <c r="R66" s="59">
        <v>8</v>
      </c>
      <c r="S66" s="59">
        <v>13</v>
      </c>
      <c r="T66" s="59">
        <v>8</v>
      </c>
      <c r="U66" s="59">
        <v>7</v>
      </c>
      <c r="V66" s="59">
        <v>3</v>
      </c>
      <c r="W66" s="59">
        <v>4</v>
      </c>
      <c r="X66" s="59">
        <v>1</v>
      </c>
      <c r="Y66" s="53"/>
      <c r="Z66" s="53"/>
      <c r="AA66" s="282">
        <f>SUM(Q66:Z66)</f>
        <v>55</v>
      </c>
    </row>
    <row r="67" spans="1:27" ht="14.25" customHeight="1" x14ac:dyDescent="0.45">
      <c r="A67" s="182"/>
      <c r="B67" s="50" t="s">
        <v>249</v>
      </c>
      <c r="C67" s="51">
        <v>23</v>
      </c>
      <c r="D67" s="51">
        <v>5</v>
      </c>
      <c r="E67" s="51">
        <v>9</v>
      </c>
      <c r="F67" s="51">
        <v>5</v>
      </c>
      <c r="G67" s="51">
        <v>7</v>
      </c>
      <c r="H67" s="51">
        <v>4</v>
      </c>
      <c r="I67" s="51">
        <v>2</v>
      </c>
      <c r="J67" s="51"/>
      <c r="K67" s="51"/>
      <c r="L67" s="51"/>
      <c r="M67" s="53">
        <f t="shared" si="37"/>
        <v>55</v>
      </c>
      <c r="N67" s="78"/>
      <c r="O67" s="367"/>
      <c r="P67" s="347" t="s">
        <v>249</v>
      </c>
      <c r="Q67" s="259">
        <v>11</v>
      </c>
      <c r="R67" s="59">
        <v>10</v>
      </c>
      <c r="S67" s="59">
        <v>11</v>
      </c>
      <c r="T67" s="59">
        <v>12</v>
      </c>
      <c r="U67" s="59">
        <v>7</v>
      </c>
      <c r="V67" s="59">
        <v>2</v>
      </c>
      <c r="W67" s="59">
        <v>0</v>
      </c>
      <c r="X67" s="59">
        <v>2</v>
      </c>
      <c r="Y67" s="51"/>
      <c r="Z67" s="51"/>
      <c r="AA67" s="282">
        <f>SUM(Q67:Z67)</f>
        <v>55</v>
      </c>
    </row>
    <row r="68" spans="1:27" ht="14.25" customHeight="1" x14ac:dyDescent="0.2">
      <c r="A68" s="182"/>
      <c r="B68" s="53" t="s">
        <v>5</v>
      </c>
      <c r="C68" s="53">
        <f t="shared" ref="C68:J68" si="38">SUM(C65:C67)</f>
        <v>75</v>
      </c>
      <c r="D68" s="53">
        <f t="shared" si="38"/>
        <v>14</v>
      </c>
      <c r="E68" s="53">
        <f t="shared" si="38"/>
        <v>29</v>
      </c>
      <c r="F68" s="53">
        <f t="shared" si="38"/>
        <v>19</v>
      </c>
      <c r="G68" s="53">
        <f t="shared" si="38"/>
        <v>18</v>
      </c>
      <c r="H68" s="53">
        <f t="shared" si="38"/>
        <v>6</v>
      </c>
      <c r="I68" s="53">
        <f t="shared" si="38"/>
        <v>4</v>
      </c>
      <c r="J68" s="53">
        <f t="shared" si="38"/>
        <v>0</v>
      </c>
      <c r="K68" s="53"/>
      <c r="L68" s="53"/>
      <c r="M68" s="53">
        <f t="shared" si="37"/>
        <v>165</v>
      </c>
      <c r="N68" s="78"/>
      <c r="O68" s="367"/>
      <c r="P68" s="347" t="s">
        <v>5</v>
      </c>
      <c r="Q68" s="256">
        <f t="shared" ref="Q68:X68" si="39">SUM(Q65:Q67)</f>
        <v>44</v>
      </c>
      <c r="R68" s="53">
        <f t="shared" si="39"/>
        <v>25</v>
      </c>
      <c r="S68" s="53">
        <f t="shared" si="39"/>
        <v>33</v>
      </c>
      <c r="T68" s="53">
        <f t="shared" si="39"/>
        <v>28</v>
      </c>
      <c r="U68" s="53">
        <f t="shared" si="39"/>
        <v>19</v>
      </c>
      <c r="V68" s="53">
        <f t="shared" si="39"/>
        <v>6</v>
      </c>
      <c r="W68" s="53">
        <f t="shared" si="39"/>
        <v>6</v>
      </c>
      <c r="X68" s="53">
        <f t="shared" si="39"/>
        <v>4</v>
      </c>
      <c r="Y68" s="53"/>
      <c r="Z68" s="53"/>
      <c r="AA68" s="282">
        <f>SUM(AA65:AA67)</f>
        <v>165</v>
      </c>
    </row>
    <row r="69" spans="1:27" ht="15" customHeight="1" x14ac:dyDescent="0.2">
      <c r="A69" s="182"/>
      <c r="B69" s="53" t="s">
        <v>242</v>
      </c>
      <c r="C69" s="53">
        <f>C68*C49</f>
        <v>300</v>
      </c>
      <c r="D69" s="53">
        <f t="shared" ref="D69:J69" si="40">D68*D49</f>
        <v>49</v>
      </c>
      <c r="E69" s="53">
        <f t="shared" si="40"/>
        <v>87</v>
      </c>
      <c r="F69" s="53">
        <f t="shared" si="40"/>
        <v>47.5</v>
      </c>
      <c r="G69" s="53">
        <f t="shared" si="40"/>
        <v>36</v>
      </c>
      <c r="H69" s="53">
        <f t="shared" si="40"/>
        <v>9</v>
      </c>
      <c r="I69" s="53">
        <f t="shared" si="40"/>
        <v>4</v>
      </c>
      <c r="J69" s="53">
        <f t="shared" si="40"/>
        <v>0</v>
      </c>
      <c r="K69" s="53"/>
      <c r="L69" s="53"/>
      <c r="M69" s="53">
        <f t="shared" si="37"/>
        <v>532.5</v>
      </c>
      <c r="N69" s="78"/>
      <c r="O69" s="367"/>
      <c r="P69" s="347" t="s">
        <v>242</v>
      </c>
      <c r="Q69" s="256">
        <f>Q68*Q49</f>
        <v>176</v>
      </c>
      <c r="R69" s="53">
        <f t="shared" ref="R69:X69" si="41">R68*R49</f>
        <v>87.5</v>
      </c>
      <c r="S69" s="53">
        <f t="shared" si="41"/>
        <v>99</v>
      </c>
      <c r="T69" s="53">
        <f t="shared" si="41"/>
        <v>70</v>
      </c>
      <c r="U69" s="53">
        <f t="shared" si="41"/>
        <v>38</v>
      </c>
      <c r="V69" s="53">
        <f t="shared" si="41"/>
        <v>9</v>
      </c>
      <c r="W69" s="53">
        <f t="shared" si="41"/>
        <v>6</v>
      </c>
      <c r="X69" s="53">
        <f t="shared" si="41"/>
        <v>0</v>
      </c>
      <c r="Y69" s="53"/>
      <c r="Z69" s="53"/>
      <c r="AA69" s="282">
        <f>SUM(Q69:Z69)</f>
        <v>485.5</v>
      </c>
    </row>
    <row r="70" spans="1:27" ht="12.75" customHeight="1" x14ac:dyDescent="0.2">
      <c r="A70" s="182"/>
      <c r="B70" s="53" t="s">
        <v>26</v>
      </c>
      <c r="C70" s="80">
        <f>M69/M68</f>
        <v>3.2272727272727271</v>
      </c>
      <c r="D70" s="80"/>
      <c r="E70" s="80"/>
      <c r="F70" s="80"/>
      <c r="G70" s="80"/>
      <c r="H70" s="80"/>
      <c r="I70" s="80"/>
      <c r="J70" s="80"/>
      <c r="K70" s="53"/>
      <c r="L70" s="53"/>
      <c r="M70" s="53"/>
      <c r="N70" s="78"/>
      <c r="O70" s="367"/>
      <c r="P70" s="356" t="s">
        <v>26</v>
      </c>
      <c r="Q70" s="271">
        <f>AA69/AA68</f>
        <v>2.9424242424242424</v>
      </c>
      <c r="R70" s="53"/>
      <c r="S70" s="53"/>
      <c r="T70" s="53"/>
      <c r="U70" s="53"/>
      <c r="V70" s="53"/>
      <c r="W70" s="53"/>
      <c r="X70" s="53"/>
      <c r="Y70" s="53"/>
      <c r="Z70" s="53"/>
      <c r="AA70" s="282"/>
    </row>
    <row r="71" spans="1:27" ht="18" customHeight="1" x14ac:dyDescent="0.2">
      <c r="A71" s="182"/>
      <c r="B71" s="53" t="s">
        <v>28</v>
      </c>
      <c r="C71" s="230">
        <f>(C68*100)/M68</f>
        <v>45.454545454545453</v>
      </c>
      <c r="D71" s="230">
        <f>(D68*100)/M68</f>
        <v>8.4848484848484844</v>
      </c>
      <c r="E71" s="230">
        <f>(E68*100)/M68</f>
        <v>17.575757575757574</v>
      </c>
      <c r="F71" s="230">
        <f>(F68*100)/M68</f>
        <v>11.515151515151516</v>
      </c>
      <c r="G71" s="230">
        <f>(G68*100)/M68</f>
        <v>10.909090909090908</v>
      </c>
      <c r="H71" s="230">
        <f>(H68*100)/M68</f>
        <v>3.6363636363636362</v>
      </c>
      <c r="I71" s="230">
        <f>(I68*100)/M68</f>
        <v>2.4242424242424243</v>
      </c>
      <c r="J71" s="230">
        <f>(J68*100)/M68</f>
        <v>0</v>
      </c>
      <c r="K71" s="66"/>
      <c r="L71" s="199"/>
      <c r="M71" s="66">
        <f t="shared" ref="M71:M76" si="42">SUM(C71:L71)</f>
        <v>100</v>
      </c>
      <c r="N71" s="235">
        <f>Q71+R71+S71</f>
        <v>61.81818181818182</v>
      </c>
      <c r="O71" s="367"/>
      <c r="P71" s="347" t="s">
        <v>28</v>
      </c>
      <c r="Q71" s="370">
        <f>(Q68*100)/AA68</f>
        <v>26.666666666666668</v>
      </c>
      <c r="R71" s="230">
        <f>(R68*100)/AA68</f>
        <v>15.151515151515152</v>
      </c>
      <c r="S71" s="230">
        <f>(S68*100)/AA68</f>
        <v>20</v>
      </c>
      <c r="T71" s="230">
        <f>(T68*100)/AA68</f>
        <v>16.969696969696969</v>
      </c>
      <c r="U71" s="230">
        <f>(U68*100)/AA68</f>
        <v>11.515151515151516</v>
      </c>
      <c r="V71" s="230">
        <f>(V68*100)/AA68</f>
        <v>3.6363636363636362</v>
      </c>
      <c r="W71" s="230">
        <f>(W68*100)/AA68</f>
        <v>3.6363636363636362</v>
      </c>
      <c r="X71" s="230">
        <f>(X68*100)/AA68</f>
        <v>2.4242424242424243</v>
      </c>
      <c r="Y71" s="66"/>
      <c r="Z71" s="199"/>
      <c r="AA71" s="312">
        <f t="shared" ref="AA71:AA76" si="43">SUM(Q71:Z71)</f>
        <v>100</v>
      </c>
    </row>
    <row r="72" spans="1:27" ht="18" customHeight="1" x14ac:dyDescent="0.45">
      <c r="A72" s="182"/>
      <c r="B72" s="50" t="s">
        <v>46</v>
      </c>
      <c r="C72" s="51">
        <v>12</v>
      </c>
      <c r="D72" s="51">
        <v>3</v>
      </c>
      <c r="E72" s="51">
        <v>3</v>
      </c>
      <c r="F72" s="51">
        <v>3</v>
      </c>
      <c r="G72" s="51">
        <v>1</v>
      </c>
      <c r="H72" s="51">
        <v>3</v>
      </c>
      <c r="I72" s="51">
        <v>10</v>
      </c>
      <c r="J72" s="51">
        <v>5</v>
      </c>
      <c r="K72" s="51"/>
      <c r="L72" s="199"/>
      <c r="M72" s="66">
        <f t="shared" si="42"/>
        <v>40</v>
      </c>
      <c r="N72" s="203"/>
      <c r="O72" s="367"/>
      <c r="P72" s="347" t="s">
        <v>51</v>
      </c>
      <c r="Q72" s="259">
        <v>14</v>
      </c>
      <c r="R72" s="59">
        <v>5</v>
      </c>
      <c r="S72" s="59">
        <v>4</v>
      </c>
      <c r="T72" s="59">
        <v>9</v>
      </c>
      <c r="U72" s="59">
        <v>1</v>
      </c>
      <c r="V72" s="59">
        <v>1</v>
      </c>
      <c r="W72" s="59">
        <v>4</v>
      </c>
      <c r="X72" s="59">
        <v>1</v>
      </c>
      <c r="Y72" s="51"/>
      <c r="Z72" s="199"/>
      <c r="AA72" s="312">
        <f t="shared" si="43"/>
        <v>39</v>
      </c>
    </row>
    <row r="73" spans="1:27" ht="15.75" customHeight="1" x14ac:dyDescent="0.45">
      <c r="A73" s="182"/>
      <c r="B73" s="50" t="s">
        <v>48</v>
      </c>
      <c r="C73" s="51">
        <v>1</v>
      </c>
      <c r="D73" s="51">
        <v>11</v>
      </c>
      <c r="E73" s="51">
        <v>4</v>
      </c>
      <c r="F73" s="51">
        <v>6</v>
      </c>
      <c r="G73" s="51">
        <v>12</v>
      </c>
      <c r="H73" s="51"/>
      <c r="I73" s="51">
        <v>6</v>
      </c>
      <c r="J73" s="51"/>
      <c r="K73" s="51"/>
      <c r="L73" s="199"/>
      <c r="M73" s="66">
        <f t="shared" si="42"/>
        <v>40</v>
      </c>
      <c r="N73" s="203"/>
      <c r="O73" s="367"/>
      <c r="P73" s="347" t="s">
        <v>53</v>
      </c>
      <c r="Q73" s="259">
        <v>6</v>
      </c>
      <c r="R73" s="59">
        <v>13</v>
      </c>
      <c r="S73" s="59">
        <v>2</v>
      </c>
      <c r="T73" s="59">
        <v>4</v>
      </c>
      <c r="U73" s="59">
        <v>4</v>
      </c>
      <c r="V73" s="59">
        <v>0</v>
      </c>
      <c r="W73" s="59">
        <v>9</v>
      </c>
      <c r="X73" s="59">
        <v>1</v>
      </c>
      <c r="Y73" s="51"/>
      <c r="Z73" s="199"/>
      <c r="AA73" s="312">
        <f t="shared" si="43"/>
        <v>39</v>
      </c>
    </row>
    <row r="74" spans="1:27" ht="14.25" customHeight="1" x14ac:dyDescent="0.45">
      <c r="A74" s="182"/>
      <c r="B74" s="52" t="s">
        <v>234</v>
      </c>
      <c r="C74" s="51">
        <v>14</v>
      </c>
      <c r="D74" s="51">
        <v>4</v>
      </c>
      <c r="E74" s="51">
        <v>2</v>
      </c>
      <c r="F74" s="51">
        <v>4</v>
      </c>
      <c r="G74" s="51">
        <v>7</v>
      </c>
      <c r="H74" s="51">
        <v>1</v>
      </c>
      <c r="I74" s="51">
        <v>4</v>
      </c>
      <c r="J74" s="51">
        <v>4</v>
      </c>
      <c r="K74" s="51"/>
      <c r="L74" s="199"/>
      <c r="M74" s="66">
        <f t="shared" si="42"/>
        <v>40</v>
      </c>
      <c r="N74" s="203"/>
      <c r="O74" s="367"/>
      <c r="P74" s="347" t="s">
        <v>58</v>
      </c>
      <c r="Q74" s="259">
        <v>7</v>
      </c>
      <c r="R74" s="59">
        <v>3</v>
      </c>
      <c r="S74" s="59">
        <v>4</v>
      </c>
      <c r="T74" s="59">
        <v>8</v>
      </c>
      <c r="U74" s="59">
        <v>6</v>
      </c>
      <c r="V74" s="59">
        <v>4</v>
      </c>
      <c r="W74" s="59">
        <v>2</v>
      </c>
      <c r="X74" s="59">
        <v>5</v>
      </c>
      <c r="Y74" s="51"/>
      <c r="Z74" s="199"/>
      <c r="AA74" s="312">
        <f t="shared" si="43"/>
        <v>39</v>
      </c>
    </row>
    <row r="75" spans="1:27" ht="13.5" customHeight="1" x14ac:dyDescent="0.2">
      <c r="A75" s="182"/>
      <c r="B75" s="53" t="s">
        <v>5</v>
      </c>
      <c r="C75" s="66">
        <f t="shared" ref="C75:J75" si="44">SUM(C72:C74)</f>
        <v>27</v>
      </c>
      <c r="D75" s="66">
        <f t="shared" si="44"/>
        <v>18</v>
      </c>
      <c r="E75" s="66">
        <f t="shared" si="44"/>
        <v>9</v>
      </c>
      <c r="F75" s="66">
        <f t="shared" si="44"/>
        <v>13</v>
      </c>
      <c r="G75" s="66">
        <f t="shared" si="44"/>
        <v>20</v>
      </c>
      <c r="H75" s="66">
        <f t="shared" si="44"/>
        <v>4</v>
      </c>
      <c r="I75" s="66">
        <f t="shared" si="44"/>
        <v>20</v>
      </c>
      <c r="J75" s="66">
        <f t="shared" si="44"/>
        <v>9</v>
      </c>
      <c r="K75" s="66"/>
      <c r="L75" s="66"/>
      <c r="M75" s="66">
        <f t="shared" si="42"/>
        <v>120</v>
      </c>
      <c r="N75" s="203"/>
      <c r="O75" s="367"/>
      <c r="P75" s="347" t="s">
        <v>5</v>
      </c>
      <c r="Q75" s="370">
        <f t="shared" ref="Q75:X75" si="45">SUM(Q72:Q74)</f>
        <v>27</v>
      </c>
      <c r="R75" s="66">
        <f t="shared" si="45"/>
        <v>21</v>
      </c>
      <c r="S75" s="66">
        <f t="shared" si="45"/>
        <v>10</v>
      </c>
      <c r="T75" s="66">
        <f t="shared" si="45"/>
        <v>21</v>
      </c>
      <c r="U75" s="66">
        <f t="shared" si="45"/>
        <v>11</v>
      </c>
      <c r="V75" s="66">
        <f t="shared" si="45"/>
        <v>5</v>
      </c>
      <c r="W75" s="66">
        <f t="shared" si="45"/>
        <v>15</v>
      </c>
      <c r="X75" s="66">
        <f t="shared" si="45"/>
        <v>7</v>
      </c>
      <c r="Y75" s="66"/>
      <c r="Z75" s="66"/>
      <c r="AA75" s="312">
        <f t="shared" si="43"/>
        <v>117</v>
      </c>
    </row>
    <row r="76" spans="1:27" ht="18" customHeight="1" x14ac:dyDescent="0.2">
      <c r="A76" s="182"/>
      <c r="B76" s="53" t="s">
        <v>242</v>
      </c>
      <c r="C76" s="66">
        <f>C75*C49</f>
        <v>108</v>
      </c>
      <c r="D76" s="66">
        <f t="shared" ref="D76:J76" si="46">D75*D49</f>
        <v>63</v>
      </c>
      <c r="E76" s="66">
        <f t="shared" si="46"/>
        <v>27</v>
      </c>
      <c r="F76" s="66">
        <f t="shared" si="46"/>
        <v>32.5</v>
      </c>
      <c r="G76" s="66">
        <f t="shared" si="46"/>
        <v>40</v>
      </c>
      <c r="H76" s="66">
        <f t="shared" si="46"/>
        <v>6</v>
      </c>
      <c r="I76" s="66">
        <f t="shared" si="46"/>
        <v>20</v>
      </c>
      <c r="J76" s="66">
        <f t="shared" si="46"/>
        <v>0</v>
      </c>
      <c r="K76" s="66"/>
      <c r="L76" s="66"/>
      <c r="M76" s="66">
        <f t="shared" si="42"/>
        <v>296.5</v>
      </c>
      <c r="N76" s="203"/>
      <c r="O76" s="367"/>
      <c r="P76" s="347" t="s">
        <v>242</v>
      </c>
      <c r="Q76" s="370">
        <f>Q75*Q49</f>
        <v>108</v>
      </c>
      <c r="R76" s="66">
        <f t="shared" ref="R76:X76" si="47">R75*R49</f>
        <v>73.5</v>
      </c>
      <c r="S76" s="66">
        <f t="shared" si="47"/>
        <v>30</v>
      </c>
      <c r="T76" s="66">
        <f t="shared" si="47"/>
        <v>52.5</v>
      </c>
      <c r="U76" s="66">
        <f t="shared" si="47"/>
        <v>22</v>
      </c>
      <c r="V76" s="66">
        <f t="shared" si="47"/>
        <v>7.5</v>
      </c>
      <c r="W76" s="66">
        <f t="shared" si="47"/>
        <v>15</v>
      </c>
      <c r="X76" s="66">
        <f t="shared" si="47"/>
        <v>0</v>
      </c>
      <c r="Y76" s="66"/>
      <c r="Z76" s="66"/>
      <c r="AA76" s="312">
        <f t="shared" si="43"/>
        <v>308.5</v>
      </c>
    </row>
    <row r="77" spans="1:27" ht="14.25" customHeight="1" x14ac:dyDescent="0.2">
      <c r="A77" s="182"/>
      <c r="B77" s="53" t="s">
        <v>26</v>
      </c>
      <c r="C77" s="230">
        <f>M76/M75</f>
        <v>2.4708333333333332</v>
      </c>
      <c r="D77" s="230"/>
      <c r="E77" s="230"/>
      <c r="F77" s="230"/>
      <c r="G77" s="230"/>
      <c r="H77" s="230"/>
      <c r="I77" s="230"/>
      <c r="J77" s="230"/>
      <c r="K77" s="66"/>
      <c r="L77" s="66"/>
      <c r="M77" s="66"/>
      <c r="N77" s="203"/>
      <c r="O77" s="367"/>
      <c r="P77" s="356" t="s">
        <v>26</v>
      </c>
      <c r="Q77" s="371">
        <f>AA76/AA75</f>
        <v>2.6367521367521367</v>
      </c>
      <c r="R77" s="66"/>
      <c r="S77" s="66"/>
      <c r="T77" s="66"/>
      <c r="U77" s="66"/>
      <c r="V77" s="66"/>
      <c r="W77" s="66"/>
      <c r="X77" s="66"/>
      <c r="Y77" s="66"/>
      <c r="Z77" s="66"/>
      <c r="AA77" s="312"/>
    </row>
    <row r="78" spans="1:27" ht="18" customHeight="1" x14ac:dyDescent="0.2">
      <c r="A78" s="182"/>
      <c r="B78" s="53" t="s">
        <v>28</v>
      </c>
      <c r="C78" s="230">
        <f>(C75*100)/M75</f>
        <v>22.5</v>
      </c>
      <c r="D78" s="230">
        <f>(D75*100)/M75</f>
        <v>15</v>
      </c>
      <c r="E78" s="230">
        <f>(E75*100)/M75</f>
        <v>7.5</v>
      </c>
      <c r="F78" s="230">
        <f>(F75*100)/M75</f>
        <v>10.833333333333334</v>
      </c>
      <c r="G78" s="230">
        <f>(G75*100)/M75</f>
        <v>16.666666666666668</v>
      </c>
      <c r="H78" s="230">
        <f>(H75*100)/M75</f>
        <v>3.3333333333333335</v>
      </c>
      <c r="I78" s="230">
        <f>(I75*100)/M75</f>
        <v>16.666666666666668</v>
      </c>
      <c r="J78" s="230">
        <f>(J75*100)/M75</f>
        <v>7.5</v>
      </c>
      <c r="K78" s="66"/>
      <c r="L78" s="66"/>
      <c r="M78" s="66">
        <f t="shared" ref="M78:M84" si="48">SUM(C78:L78)</f>
        <v>100</v>
      </c>
      <c r="N78" s="235">
        <f>Q78+R78+S78</f>
        <v>49.572649572649567</v>
      </c>
      <c r="O78" s="367"/>
      <c r="P78" s="347" t="s">
        <v>28</v>
      </c>
      <c r="Q78" s="370">
        <f>(Q75*100)/AA75</f>
        <v>23.076923076923077</v>
      </c>
      <c r="R78" s="230">
        <f>(R75*100)/AA75</f>
        <v>17.948717948717949</v>
      </c>
      <c r="S78" s="230">
        <f>(S75*100)/AA75</f>
        <v>8.5470085470085468</v>
      </c>
      <c r="T78" s="230">
        <f>(T75*100)/AA75</f>
        <v>17.948717948717949</v>
      </c>
      <c r="U78" s="230">
        <f>(U75*100)/AA75</f>
        <v>9.4017094017094021</v>
      </c>
      <c r="V78" s="230">
        <f>(V75*100)/AA75</f>
        <v>4.2735042735042734</v>
      </c>
      <c r="W78" s="230">
        <f>(W75*100)/AA75</f>
        <v>12.820512820512821</v>
      </c>
      <c r="X78" s="230">
        <f>(X75*100)/AA75</f>
        <v>5.982905982905983</v>
      </c>
      <c r="Y78" s="66"/>
      <c r="Z78" s="66"/>
      <c r="AA78" s="312">
        <f>SUM(Q78:Z78)</f>
        <v>100</v>
      </c>
    </row>
    <row r="79" spans="1:27" ht="14.25" customHeight="1" x14ac:dyDescent="0.45">
      <c r="A79" s="182"/>
      <c r="B79" s="52" t="s">
        <v>50</v>
      </c>
      <c r="C79" s="51">
        <v>13</v>
      </c>
      <c r="D79" s="51">
        <v>17</v>
      </c>
      <c r="E79" s="51">
        <v>7</v>
      </c>
      <c r="F79" s="51">
        <v>3</v>
      </c>
      <c r="G79" s="51">
        <v>4</v>
      </c>
      <c r="H79" s="51"/>
      <c r="I79" s="51">
        <v>9</v>
      </c>
      <c r="J79" s="51"/>
      <c r="K79" s="66"/>
      <c r="L79" s="66"/>
      <c r="M79" s="66">
        <f t="shared" si="48"/>
        <v>53</v>
      </c>
      <c r="N79" s="203"/>
      <c r="O79" s="367"/>
      <c r="P79" s="347" t="s">
        <v>54</v>
      </c>
      <c r="Q79" s="259">
        <v>2</v>
      </c>
      <c r="R79" s="59">
        <v>9</v>
      </c>
      <c r="S79" s="59">
        <v>13</v>
      </c>
      <c r="T79" s="59">
        <v>16</v>
      </c>
      <c r="U79" s="59">
        <v>5</v>
      </c>
      <c r="V79" s="59">
        <v>3</v>
      </c>
      <c r="W79" s="59">
        <v>4</v>
      </c>
      <c r="X79" s="59">
        <v>2</v>
      </c>
      <c r="Y79" s="66"/>
      <c r="Z79" s="66"/>
      <c r="AA79" s="312">
        <f>SUM(Q79:Z79)</f>
        <v>54</v>
      </c>
    </row>
    <row r="80" spans="1:27" ht="15.75" customHeight="1" x14ac:dyDescent="0.45">
      <c r="A80" s="182"/>
      <c r="B80" s="52" t="s">
        <v>52</v>
      </c>
      <c r="C80" s="53">
        <v>6</v>
      </c>
      <c r="D80" s="53">
        <v>10</v>
      </c>
      <c r="E80" s="53">
        <v>14</v>
      </c>
      <c r="F80" s="53">
        <v>11</v>
      </c>
      <c r="G80" s="53">
        <v>8</v>
      </c>
      <c r="H80" s="53">
        <v>3</v>
      </c>
      <c r="I80" s="53">
        <v>1</v>
      </c>
      <c r="J80" s="53">
        <v>1</v>
      </c>
      <c r="K80" s="66"/>
      <c r="L80" s="66"/>
      <c r="M80" s="66">
        <f t="shared" si="48"/>
        <v>54</v>
      </c>
      <c r="N80" s="203"/>
      <c r="O80" s="367"/>
      <c r="P80" s="347" t="s">
        <v>56</v>
      </c>
      <c r="Q80" s="259">
        <v>15</v>
      </c>
      <c r="R80" s="59">
        <v>13</v>
      </c>
      <c r="S80" s="59">
        <v>14</v>
      </c>
      <c r="T80" s="59">
        <v>2</v>
      </c>
      <c r="U80" s="59">
        <v>3</v>
      </c>
      <c r="V80" s="59">
        <v>2</v>
      </c>
      <c r="W80" s="59">
        <v>3</v>
      </c>
      <c r="X80" s="59">
        <v>2</v>
      </c>
      <c r="Y80" s="66"/>
      <c r="Z80" s="66"/>
      <c r="AA80" s="312">
        <f>SUM(Q80:Z80)</f>
        <v>54</v>
      </c>
    </row>
    <row r="81" spans="1:27" ht="15.75" customHeight="1" x14ac:dyDescent="0.45">
      <c r="A81" s="182"/>
      <c r="B81" s="52" t="s">
        <v>316</v>
      </c>
      <c r="C81" s="51"/>
      <c r="D81" s="51">
        <v>4</v>
      </c>
      <c r="E81" s="51">
        <v>5</v>
      </c>
      <c r="F81" s="51">
        <v>4</v>
      </c>
      <c r="G81" s="51"/>
      <c r="H81" s="51"/>
      <c r="I81" s="51"/>
      <c r="J81" s="51"/>
      <c r="K81" s="66"/>
      <c r="L81" s="66"/>
      <c r="M81" s="66">
        <f t="shared" si="48"/>
        <v>13</v>
      </c>
      <c r="N81" s="203"/>
      <c r="O81" s="367"/>
      <c r="P81" s="347" t="s">
        <v>332</v>
      </c>
      <c r="Q81" s="259">
        <v>0</v>
      </c>
      <c r="R81" s="59">
        <v>4</v>
      </c>
      <c r="S81" s="59">
        <v>5</v>
      </c>
      <c r="T81" s="59">
        <v>2</v>
      </c>
      <c r="U81" s="59">
        <v>1</v>
      </c>
      <c r="V81" s="59">
        <v>0</v>
      </c>
      <c r="W81" s="59">
        <v>6</v>
      </c>
      <c r="X81" s="59">
        <v>1</v>
      </c>
      <c r="Y81" s="66"/>
      <c r="Z81" s="66"/>
      <c r="AA81" s="312">
        <f>SUM(Q81:Z81)</f>
        <v>19</v>
      </c>
    </row>
    <row r="82" spans="1:27" ht="15" customHeight="1" x14ac:dyDescent="0.45">
      <c r="A82" s="182"/>
      <c r="B82" s="52" t="s">
        <v>250</v>
      </c>
      <c r="C82" s="51">
        <v>16</v>
      </c>
      <c r="D82" s="51">
        <v>6</v>
      </c>
      <c r="E82" s="51">
        <v>14</v>
      </c>
      <c r="F82" s="51">
        <v>6</v>
      </c>
      <c r="G82" s="51">
        <v>5</v>
      </c>
      <c r="H82" s="51">
        <v>2</v>
      </c>
      <c r="I82" s="51">
        <v>4</v>
      </c>
      <c r="J82" s="51"/>
      <c r="K82" s="66"/>
      <c r="L82" s="66"/>
      <c r="M82" s="66">
        <f t="shared" si="48"/>
        <v>53</v>
      </c>
      <c r="N82" s="203"/>
      <c r="O82" s="367"/>
      <c r="P82" s="347" t="s">
        <v>262</v>
      </c>
      <c r="Q82" s="259">
        <v>20</v>
      </c>
      <c r="R82" s="59">
        <v>11</v>
      </c>
      <c r="S82" s="59">
        <v>10</v>
      </c>
      <c r="T82" s="59">
        <v>4</v>
      </c>
      <c r="U82" s="59">
        <v>3</v>
      </c>
      <c r="V82" s="59">
        <v>1</v>
      </c>
      <c r="W82" s="59">
        <v>3</v>
      </c>
      <c r="X82" s="59">
        <v>2</v>
      </c>
      <c r="Y82" s="66"/>
      <c r="Z82" s="66"/>
      <c r="AA82" s="312">
        <f>SUM(Q82:Z82)</f>
        <v>54</v>
      </c>
    </row>
    <row r="83" spans="1:27" ht="14.25" customHeight="1" x14ac:dyDescent="0.2">
      <c r="A83" s="182"/>
      <c r="B83" s="53" t="s">
        <v>5</v>
      </c>
      <c r="C83" s="66">
        <f t="shared" ref="C83:J83" si="49">SUM(C79:C82)</f>
        <v>35</v>
      </c>
      <c r="D83" s="66">
        <f t="shared" si="49"/>
        <v>37</v>
      </c>
      <c r="E83" s="66">
        <f t="shared" si="49"/>
        <v>40</v>
      </c>
      <c r="F83" s="66">
        <f t="shared" si="49"/>
        <v>24</v>
      </c>
      <c r="G83" s="66">
        <f t="shared" si="49"/>
        <v>17</v>
      </c>
      <c r="H83" s="66">
        <f t="shared" si="49"/>
        <v>5</v>
      </c>
      <c r="I83" s="66">
        <f t="shared" si="49"/>
        <v>14</v>
      </c>
      <c r="J83" s="66">
        <f t="shared" si="49"/>
        <v>1</v>
      </c>
      <c r="K83" s="66"/>
      <c r="L83" s="66"/>
      <c r="M83" s="66">
        <f t="shared" si="48"/>
        <v>173</v>
      </c>
      <c r="N83" s="203"/>
      <c r="O83" s="367"/>
      <c r="P83" s="347" t="s">
        <v>5</v>
      </c>
      <c r="Q83" s="370">
        <f t="shared" ref="Q83:X83" si="50">SUM(Q79:Q82)</f>
        <v>37</v>
      </c>
      <c r="R83" s="66">
        <f t="shared" si="50"/>
        <v>37</v>
      </c>
      <c r="S83" s="66">
        <f t="shared" si="50"/>
        <v>42</v>
      </c>
      <c r="T83" s="66">
        <f t="shared" si="50"/>
        <v>24</v>
      </c>
      <c r="U83" s="66">
        <f t="shared" si="50"/>
        <v>12</v>
      </c>
      <c r="V83" s="66">
        <f t="shared" si="50"/>
        <v>6</v>
      </c>
      <c r="W83" s="66">
        <f t="shared" si="50"/>
        <v>16</v>
      </c>
      <c r="X83" s="66">
        <f t="shared" si="50"/>
        <v>7</v>
      </c>
      <c r="Y83" s="66"/>
      <c r="Z83" s="66"/>
      <c r="AA83" s="312">
        <f>SUM(AA79:AA82)</f>
        <v>181</v>
      </c>
    </row>
    <row r="84" spans="1:27" ht="15" customHeight="1" x14ac:dyDescent="0.2">
      <c r="A84" s="182"/>
      <c r="B84" s="53" t="s">
        <v>242</v>
      </c>
      <c r="C84" s="66">
        <f>C83*C49</f>
        <v>140</v>
      </c>
      <c r="D84" s="66">
        <f t="shared" ref="D84:J84" si="51">D83*D49</f>
        <v>129.5</v>
      </c>
      <c r="E84" s="66">
        <f t="shared" si="51"/>
        <v>120</v>
      </c>
      <c r="F84" s="66">
        <f t="shared" si="51"/>
        <v>60</v>
      </c>
      <c r="G84" s="66">
        <f t="shared" si="51"/>
        <v>34</v>
      </c>
      <c r="H84" s="66">
        <f t="shared" si="51"/>
        <v>7.5</v>
      </c>
      <c r="I84" s="66">
        <f t="shared" si="51"/>
        <v>14</v>
      </c>
      <c r="J84" s="66">
        <f t="shared" si="51"/>
        <v>0</v>
      </c>
      <c r="K84" s="66"/>
      <c r="L84" s="66"/>
      <c r="M84" s="66">
        <f t="shared" si="48"/>
        <v>505</v>
      </c>
      <c r="N84" s="203"/>
      <c r="O84" s="367"/>
      <c r="P84" s="347" t="s">
        <v>242</v>
      </c>
      <c r="Q84" s="370">
        <f>Q83*Q49</f>
        <v>148</v>
      </c>
      <c r="R84" s="66">
        <f t="shared" ref="R84:X84" si="52">R83*R49</f>
        <v>129.5</v>
      </c>
      <c r="S84" s="66">
        <f t="shared" si="52"/>
        <v>126</v>
      </c>
      <c r="T84" s="66">
        <f t="shared" si="52"/>
        <v>60</v>
      </c>
      <c r="U84" s="66">
        <f t="shared" si="52"/>
        <v>24</v>
      </c>
      <c r="V84" s="66">
        <f t="shared" si="52"/>
        <v>9</v>
      </c>
      <c r="W84" s="66">
        <f t="shared" si="52"/>
        <v>16</v>
      </c>
      <c r="X84" s="66">
        <f t="shared" si="52"/>
        <v>0</v>
      </c>
      <c r="Y84" s="66"/>
      <c r="Z84" s="66"/>
      <c r="AA84" s="312">
        <f>SUM(Q84:Z84)</f>
        <v>512.5</v>
      </c>
    </row>
    <row r="85" spans="1:27" ht="15" customHeight="1" x14ac:dyDescent="0.2">
      <c r="A85" s="182"/>
      <c r="B85" s="53" t="s">
        <v>26</v>
      </c>
      <c r="C85" s="232">
        <f>M84/M83</f>
        <v>2.9190751445086707</v>
      </c>
      <c r="D85" s="232"/>
      <c r="E85" s="232"/>
      <c r="F85" s="232"/>
      <c r="G85" s="232"/>
      <c r="H85" s="232"/>
      <c r="I85" s="232"/>
      <c r="J85" s="232"/>
      <c r="K85" s="199"/>
      <c r="L85" s="199"/>
      <c r="M85" s="199"/>
      <c r="N85" s="468"/>
      <c r="O85" s="367"/>
      <c r="P85" s="356" t="s">
        <v>26</v>
      </c>
      <c r="Q85" s="372">
        <f>AA84/AA83</f>
        <v>2.8314917127071824</v>
      </c>
      <c r="R85" s="231"/>
      <c r="S85" s="231"/>
      <c r="T85" s="231"/>
      <c r="U85" s="231"/>
      <c r="V85" s="231"/>
      <c r="W85" s="231"/>
      <c r="X85" s="231"/>
      <c r="Y85" s="199"/>
      <c r="Z85" s="199"/>
      <c r="AA85" s="342"/>
    </row>
    <row r="86" spans="1:27" ht="18" customHeight="1" x14ac:dyDescent="0.2">
      <c r="A86" s="182"/>
      <c r="B86" s="53" t="s">
        <v>28</v>
      </c>
      <c r="C86" s="232">
        <f>(C83*100)/M83</f>
        <v>20.23121387283237</v>
      </c>
      <c r="D86" s="232">
        <f>(D83*100)/M83</f>
        <v>21.387283236994218</v>
      </c>
      <c r="E86" s="232">
        <f>(E83*100)/M83</f>
        <v>23.121387283236995</v>
      </c>
      <c r="F86" s="232">
        <f>(F83*100)/M83</f>
        <v>13.872832369942197</v>
      </c>
      <c r="G86" s="232">
        <f>(G83*100)/M83</f>
        <v>9.8265895953757223</v>
      </c>
      <c r="H86" s="232">
        <f>(H83*100)/M83</f>
        <v>2.8901734104046244</v>
      </c>
      <c r="I86" s="232">
        <f>(I83*100)/M83</f>
        <v>8.0924855491329488</v>
      </c>
      <c r="J86" s="232">
        <f>(J83*100)/M83</f>
        <v>0.5780346820809249</v>
      </c>
      <c r="K86" s="199"/>
      <c r="L86" s="199"/>
      <c r="M86" s="66">
        <f t="shared" ref="M86:M93" si="53">SUM(C86:L86)</f>
        <v>100.00000000000001</v>
      </c>
      <c r="N86" s="235"/>
      <c r="O86" s="367"/>
      <c r="P86" s="347" t="s">
        <v>28</v>
      </c>
      <c r="Q86" s="373">
        <f>(Q83*100)/AA83</f>
        <v>20.441988950276244</v>
      </c>
      <c r="R86" s="232">
        <f>(R83*100)/AA83</f>
        <v>20.441988950276244</v>
      </c>
      <c r="S86" s="232">
        <f>(S83*100)/AA83</f>
        <v>23.204419889502763</v>
      </c>
      <c r="T86" s="232">
        <f>(T83*100)/AA83</f>
        <v>13.259668508287293</v>
      </c>
      <c r="U86" s="232">
        <f>(U83*100)/AA83</f>
        <v>6.6298342541436464</v>
      </c>
      <c r="V86" s="232">
        <f>(V83*100)/AA83</f>
        <v>3.3149171270718232</v>
      </c>
      <c r="W86" s="232">
        <f>(W83*100)/AA83</f>
        <v>8.8397790055248624</v>
      </c>
      <c r="X86" s="232">
        <f>(X83*100)/AA83</f>
        <v>3.867403314917127</v>
      </c>
      <c r="Y86" s="199"/>
      <c r="Z86" s="199"/>
      <c r="AA86" s="312">
        <f t="shared" ref="AA86:AA90" si="54">SUM(Q86:Z86)</f>
        <v>100</v>
      </c>
    </row>
    <row r="87" spans="1:27" ht="15.75" customHeight="1" x14ac:dyDescent="0.45">
      <c r="A87" s="182"/>
      <c r="B87" s="52" t="s">
        <v>55</v>
      </c>
      <c r="C87" s="66">
        <v>15</v>
      </c>
      <c r="D87" s="66">
        <v>5</v>
      </c>
      <c r="E87" s="66">
        <v>9</v>
      </c>
      <c r="F87" s="66">
        <v>8</v>
      </c>
      <c r="G87" s="66">
        <v>1</v>
      </c>
      <c r="H87" s="66">
        <v>3</v>
      </c>
      <c r="I87" s="66">
        <v>1</v>
      </c>
      <c r="J87" s="66"/>
      <c r="K87" s="66"/>
      <c r="L87" s="66"/>
      <c r="M87" s="66">
        <f t="shared" ref="M87:M88" si="55">SUM(C87:L87)</f>
        <v>42</v>
      </c>
      <c r="N87" s="203"/>
      <c r="O87" s="367"/>
      <c r="P87" s="374" t="s">
        <v>261</v>
      </c>
      <c r="Q87" s="259">
        <v>3</v>
      </c>
      <c r="R87" s="59">
        <v>3</v>
      </c>
      <c r="S87" s="59">
        <v>5</v>
      </c>
      <c r="T87" s="59">
        <v>4</v>
      </c>
      <c r="U87" s="59">
        <v>2</v>
      </c>
      <c r="V87" s="59">
        <v>0</v>
      </c>
      <c r="W87" s="59">
        <v>1</v>
      </c>
      <c r="X87" s="59">
        <v>0</v>
      </c>
      <c r="Y87" s="51"/>
      <c r="Z87" s="51"/>
      <c r="AA87" s="282">
        <f t="shared" si="54"/>
        <v>18</v>
      </c>
    </row>
    <row r="88" spans="1:27" ht="15.75" customHeight="1" x14ac:dyDescent="0.45">
      <c r="A88" s="182"/>
      <c r="B88" s="52" t="s">
        <v>57</v>
      </c>
      <c r="C88" s="53"/>
      <c r="D88" s="53">
        <v>4</v>
      </c>
      <c r="E88" s="53">
        <v>7</v>
      </c>
      <c r="F88" s="53">
        <v>1</v>
      </c>
      <c r="G88" s="53">
        <v>3</v>
      </c>
      <c r="H88" s="53"/>
      <c r="I88" s="53">
        <v>3</v>
      </c>
      <c r="J88" s="53"/>
      <c r="K88" s="53"/>
      <c r="L88" s="53"/>
      <c r="M88" s="53">
        <f t="shared" si="55"/>
        <v>18</v>
      </c>
      <c r="N88" s="78"/>
      <c r="O88" s="367"/>
      <c r="P88" s="374" t="s">
        <v>59</v>
      </c>
      <c r="Q88" s="259">
        <v>17</v>
      </c>
      <c r="R88" s="59">
        <v>10</v>
      </c>
      <c r="S88" s="59">
        <v>4</v>
      </c>
      <c r="T88" s="59">
        <v>5</v>
      </c>
      <c r="U88" s="59">
        <v>5</v>
      </c>
      <c r="V88" s="59">
        <v>0</v>
      </c>
      <c r="W88" s="59">
        <v>0</v>
      </c>
      <c r="X88" s="59">
        <v>1</v>
      </c>
      <c r="Y88" s="66"/>
      <c r="Z88" s="66"/>
      <c r="AA88" s="312">
        <f t="shared" si="54"/>
        <v>42</v>
      </c>
    </row>
    <row r="89" spans="1:27" s="1" customFormat="1" ht="16.5" customHeight="1" x14ac:dyDescent="0.45">
      <c r="A89" s="182"/>
      <c r="B89" s="52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78"/>
      <c r="O89" s="367"/>
      <c r="P89" s="457" t="s">
        <v>5</v>
      </c>
      <c r="Q89" s="458">
        <f t="shared" ref="Q89:X89" si="56">SUM(Q87:Q88)</f>
        <v>20</v>
      </c>
      <c r="R89" s="459">
        <f t="shared" si="56"/>
        <v>13</v>
      </c>
      <c r="S89" s="459">
        <f t="shared" si="56"/>
        <v>9</v>
      </c>
      <c r="T89" s="459">
        <f t="shared" si="56"/>
        <v>9</v>
      </c>
      <c r="U89" s="459">
        <f t="shared" si="56"/>
        <v>7</v>
      </c>
      <c r="V89" s="459">
        <f t="shared" si="56"/>
        <v>0</v>
      </c>
      <c r="W89" s="459">
        <f t="shared" si="56"/>
        <v>1</v>
      </c>
      <c r="X89" s="459">
        <f t="shared" si="56"/>
        <v>1</v>
      </c>
      <c r="Y89" s="460"/>
      <c r="Z89" s="460"/>
      <c r="AA89" s="461">
        <f>SUM(Q89:Z89)</f>
        <v>60</v>
      </c>
    </row>
    <row r="90" spans="1:27" ht="16.5" customHeight="1" x14ac:dyDescent="0.2">
      <c r="A90" s="182"/>
      <c r="B90" s="53" t="s">
        <v>5</v>
      </c>
      <c r="C90" s="66">
        <f t="shared" ref="C90:J90" si="57">SUM(C87:C88)</f>
        <v>15</v>
      </c>
      <c r="D90" s="66">
        <f t="shared" si="57"/>
        <v>9</v>
      </c>
      <c r="E90" s="66">
        <f t="shared" si="57"/>
        <v>16</v>
      </c>
      <c r="F90" s="66">
        <f t="shared" si="57"/>
        <v>9</v>
      </c>
      <c r="G90" s="66">
        <f t="shared" si="57"/>
        <v>4</v>
      </c>
      <c r="H90" s="66">
        <f t="shared" si="57"/>
        <v>3</v>
      </c>
      <c r="I90" s="66">
        <f t="shared" si="57"/>
        <v>4</v>
      </c>
      <c r="J90" s="66">
        <f t="shared" si="57"/>
        <v>0</v>
      </c>
      <c r="K90" s="66"/>
      <c r="L90" s="66"/>
      <c r="M90" s="66">
        <f t="shared" si="53"/>
        <v>60</v>
      </c>
      <c r="N90" s="203"/>
      <c r="O90" s="367"/>
      <c r="P90" s="485" t="s">
        <v>242</v>
      </c>
      <c r="Q90" s="497">
        <f>Q89*Q49</f>
        <v>80</v>
      </c>
      <c r="R90" s="460">
        <f>R89</f>
        <v>13</v>
      </c>
      <c r="S90" s="460">
        <f t="shared" ref="S90:X90" si="58">S89*S49</f>
        <v>27</v>
      </c>
      <c r="T90" s="460">
        <f t="shared" si="58"/>
        <v>22.5</v>
      </c>
      <c r="U90" s="460">
        <f t="shared" si="58"/>
        <v>14</v>
      </c>
      <c r="V90" s="460">
        <f t="shared" si="58"/>
        <v>0</v>
      </c>
      <c r="W90" s="460">
        <f t="shared" si="58"/>
        <v>1</v>
      </c>
      <c r="X90" s="460">
        <f t="shared" si="58"/>
        <v>0</v>
      </c>
      <c r="Y90" s="498"/>
      <c r="Z90" s="498"/>
      <c r="AA90" s="461">
        <f t="shared" si="54"/>
        <v>157.5</v>
      </c>
    </row>
    <row r="91" spans="1:27" s="1" customFormat="1" ht="16.5" customHeight="1" x14ac:dyDescent="0.2">
      <c r="A91" s="182"/>
      <c r="B91" s="53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203"/>
      <c r="O91" s="367"/>
      <c r="P91" s="356" t="s">
        <v>26</v>
      </c>
      <c r="Q91" s="497">
        <f>AA90/AA89</f>
        <v>2.625</v>
      </c>
      <c r="R91" s="460"/>
      <c r="S91" s="460"/>
      <c r="T91" s="460"/>
      <c r="U91" s="460"/>
      <c r="V91" s="460"/>
      <c r="W91" s="460"/>
      <c r="X91" s="460"/>
      <c r="Y91" s="498"/>
      <c r="Z91" s="498"/>
      <c r="AA91" s="567"/>
    </row>
    <row r="92" spans="1:27" s="1" customFormat="1" ht="16.5" customHeight="1" x14ac:dyDescent="0.2">
      <c r="A92" s="182"/>
      <c r="B92" s="53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235"/>
      <c r="O92" s="367"/>
      <c r="P92" s="256" t="s">
        <v>424</v>
      </c>
      <c r="Q92" s="568">
        <f>(Q89*100)/AA89</f>
        <v>33.333333333333336</v>
      </c>
      <c r="R92" s="568">
        <f>(R89*100)/AA89</f>
        <v>21.666666666666668</v>
      </c>
      <c r="S92" s="568">
        <f>(S89*100)/AA89</f>
        <v>15</v>
      </c>
      <c r="T92" s="568">
        <f>(T89*100)/AA89</f>
        <v>15</v>
      </c>
      <c r="U92" s="568">
        <f>(U89*100)/AA89</f>
        <v>11.666666666666666</v>
      </c>
      <c r="V92" s="497">
        <f>(V89*100)/AA89</f>
        <v>0</v>
      </c>
      <c r="W92" s="568">
        <f>(W89*100)/AA89</f>
        <v>1.6666666666666667</v>
      </c>
      <c r="X92" s="568">
        <f>(X89*100)/AA89</f>
        <v>1.6666666666666667</v>
      </c>
      <c r="Y92" s="498"/>
      <c r="Z92" s="498"/>
      <c r="AA92" s="66"/>
    </row>
    <row r="93" spans="1:27" ht="14.25" customHeight="1" x14ac:dyDescent="0.2">
      <c r="A93" s="182"/>
      <c r="B93" s="53" t="s">
        <v>242</v>
      </c>
      <c r="C93" s="66">
        <f t="shared" ref="C93:J93" si="59">C90*C49</f>
        <v>60</v>
      </c>
      <c r="D93" s="66">
        <f t="shared" si="59"/>
        <v>31.5</v>
      </c>
      <c r="E93" s="66">
        <f t="shared" si="59"/>
        <v>48</v>
      </c>
      <c r="F93" s="66">
        <f t="shared" si="59"/>
        <v>22.5</v>
      </c>
      <c r="G93" s="66">
        <f t="shared" si="59"/>
        <v>8</v>
      </c>
      <c r="H93" s="66">
        <f t="shared" si="59"/>
        <v>4.5</v>
      </c>
      <c r="I93" s="66">
        <f t="shared" si="59"/>
        <v>4</v>
      </c>
      <c r="J93" s="66">
        <f t="shared" si="59"/>
        <v>0</v>
      </c>
      <c r="K93" s="231"/>
      <c r="L93" s="231"/>
      <c r="M93" s="66">
        <f t="shared" si="53"/>
        <v>178.5</v>
      </c>
      <c r="N93" s="203"/>
      <c r="O93" s="487"/>
      <c r="P93" s="500" t="s">
        <v>354</v>
      </c>
      <c r="Q93" s="376">
        <f>Q89+Q83+Q75+Q68+Q61+Q53</f>
        <v>254</v>
      </c>
      <c r="R93" s="376">
        <f t="shared" ref="R93:AA93" si="60">R89+R83+R75+R68+R61+R53</f>
        <v>154</v>
      </c>
      <c r="S93" s="376">
        <f t="shared" si="60"/>
        <v>179</v>
      </c>
      <c r="T93" s="376">
        <f t="shared" si="60"/>
        <v>127</v>
      </c>
      <c r="U93" s="376">
        <f t="shared" si="60"/>
        <v>91</v>
      </c>
      <c r="V93" s="376">
        <f t="shared" si="60"/>
        <v>46</v>
      </c>
      <c r="W93" s="376">
        <f t="shared" si="60"/>
        <v>71</v>
      </c>
      <c r="X93" s="376">
        <f t="shared" si="60"/>
        <v>26</v>
      </c>
      <c r="Y93" s="376">
        <f t="shared" si="60"/>
        <v>0</v>
      </c>
      <c r="Z93" s="376">
        <f t="shared" si="60"/>
        <v>0</v>
      </c>
      <c r="AA93" s="376">
        <f t="shared" si="60"/>
        <v>948</v>
      </c>
    </row>
    <row r="94" spans="1:27" ht="15.75" customHeight="1" x14ac:dyDescent="0.2">
      <c r="A94" s="182"/>
      <c r="B94" s="53" t="s">
        <v>26</v>
      </c>
      <c r="C94" s="232">
        <f>M93/M90</f>
        <v>2.9750000000000001</v>
      </c>
      <c r="D94" s="232"/>
      <c r="E94" s="232"/>
      <c r="F94" s="232"/>
      <c r="G94" s="232"/>
      <c r="H94" s="232"/>
      <c r="I94" s="232"/>
      <c r="J94" s="232"/>
      <c r="K94" s="231"/>
      <c r="L94" s="231"/>
      <c r="M94" s="231"/>
      <c r="N94" s="499"/>
      <c r="O94" s="436"/>
      <c r="P94" s="256" t="s">
        <v>242</v>
      </c>
      <c r="Q94" s="376">
        <f t="shared" ref="Q94:X94" si="61">Q93*Q49</f>
        <v>1016</v>
      </c>
      <c r="R94" s="376">
        <f t="shared" si="61"/>
        <v>539</v>
      </c>
      <c r="S94" s="264">
        <f t="shared" si="61"/>
        <v>537</v>
      </c>
      <c r="T94" s="264">
        <f t="shared" si="61"/>
        <v>317.5</v>
      </c>
      <c r="U94" s="264">
        <f t="shared" si="61"/>
        <v>182</v>
      </c>
      <c r="V94" s="264">
        <f t="shared" si="61"/>
        <v>69</v>
      </c>
      <c r="W94" s="264">
        <f t="shared" si="61"/>
        <v>71</v>
      </c>
      <c r="X94" s="264">
        <f t="shared" si="61"/>
        <v>0</v>
      </c>
      <c r="Y94" s="482">
        <f>SUM(Y93)</f>
        <v>0</v>
      </c>
      <c r="Z94" s="265"/>
      <c r="AA94" s="264">
        <f>SUM(Q94:Z94)</f>
        <v>2731.5</v>
      </c>
    </row>
    <row r="95" spans="1:27" ht="14.25" customHeight="1" x14ac:dyDescent="0.2">
      <c r="A95" s="182"/>
      <c r="B95" s="53" t="s">
        <v>28</v>
      </c>
      <c r="C95" s="232">
        <f>(C90*100)/M90</f>
        <v>25</v>
      </c>
      <c r="D95" s="232">
        <f>(D90*100)/M90</f>
        <v>15</v>
      </c>
      <c r="E95" s="232">
        <f>(E90*100)/M90</f>
        <v>26.666666666666668</v>
      </c>
      <c r="F95" s="232">
        <f>(F90*100)/M90</f>
        <v>15</v>
      </c>
      <c r="G95" s="232">
        <f>(G90*100)/M90</f>
        <v>6.666666666666667</v>
      </c>
      <c r="H95" s="232">
        <f>(H90*100)/M90</f>
        <v>5</v>
      </c>
      <c r="I95" s="232">
        <f>(I90*100)/M90</f>
        <v>6.666666666666667</v>
      </c>
      <c r="J95" s="232">
        <f>(J90*100)/M90</f>
        <v>0</v>
      </c>
      <c r="K95" s="231"/>
      <c r="L95" s="231"/>
      <c r="M95" s="66">
        <f>SUM(C95:L95)</f>
        <v>100.00000000000001</v>
      </c>
      <c r="N95" s="235"/>
      <c r="O95" s="487"/>
      <c r="P95" s="500" t="s">
        <v>353</v>
      </c>
      <c r="Q95" s="481">
        <f>SUM(Q93*100)/AA93</f>
        <v>26.793248945147678</v>
      </c>
      <c r="R95" s="377">
        <f>(R93*100)/AA93</f>
        <v>16.244725738396625</v>
      </c>
      <c r="S95" s="377">
        <f>(S93*100)/AA93</f>
        <v>18.881856540084389</v>
      </c>
      <c r="T95" s="377">
        <f>(T93*100)/AA93</f>
        <v>13.396624472573839</v>
      </c>
      <c r="U95" s="377">
        <f>(U93*100)/AA93</f>
        <v>9.5991561181434601</v>
      </c>
      <c r="V95" s="377">
        <f>(V93*100)/AA93</f>
        <v>4.852320675105485</v>
      </c>
      <c r="W95" s="377">
        <f>(W93*100)/AA93</f>
        <v>7.4894514767932492</v>
      </c>
      <c r="X95" s="377">
        <f>(X93*100)/AA93</f>
        <v>2.7426160337552741</v>
      </c>
      <c r="Y95" s="377">
        <f>(Y93*100)/AA93</f>
        <v>0</v>
      </c>
      <c r="Z95" s="377">
        <f>(Z93*100)/AA93</f>
        <v>0</v>
      </c>
      <c r="AA95" s="377">
        <f>(AA93*100)/AA93</f>
        <v>100</v>
      </c>
    </row>
    <row r="96" spans="1:27" s="1" customFormat="1" ht="16.5" customHeight="1" x14ac:dyDescent="0.2">
      <c r="A96" s="182"/>
      <c r="B96" s="53" t="s">
        <v>354</v>
      </c>
      <c r="C96" s="232">
        <f>C90+C83+C75+C68+C61+C53</f>
        <v>280</v>
      </c>
      <c r="D96" s="232">
        <f t="shared" ref="D96:J96" si="62">D90+D83+D75+D68+D61+D53</f>
        <v>122</v>
      </c>
      <c r="E96" s="232">
        <f t="shared" si="62"/>
        <v>155</v>
      </c>
      <c r="F96" s="232">
        <f t="shared" si="62"/>
        <v>113</v>
      </c>
      <c r="G96" s="232">
        <f t="shared" si="62"/>
        <v>120</v>
      </c>
      <c r="H96" s="232">
        <f t="shared" si="62"/>
        <v>59</v>
      </c>
      <c r="I96" s="232">
        <f t="shared" si="62"/>
        <v>90</v>
      </c>
      <c r="J96" s="232">
        <f t="shared" si="62"/>
        <v>19</v>
      </c>
      <c r="K96" s="231"/>
      <c r="L96" s="231"/>
      <c r="M96" s="230">
        <f>SUM(C96:L96)</f>
        <v>958</v>
      </c>
      <c r="N96" s="203"/>
      <c r="O96" s="487"/>
      <c r="P96" s="500" t="s">
        <v>27</v>
      </c>
      <c r="Q96" s="481">
        <v>2.88</v>
      </c>
      <c r="R96" s="377"/>
      <c r="S96" s="377"/>
      <c r="T96" s="377"/>
      <c r="U96" s="377"/>
      <c r="V96" s="377"/>
      <c r="W96" s="377"/>
      <c r="X96" s="377"/>
      <c r="Y96" s="377"/>
      <c r="Z96" s="377"/>
      <c r="AA96" s="377"/>
    </row>
    <row r="97" spans="1:27" s="1" customFormat="1" ht="15" customHeight="1" x14ac:dyDescent="0.2">
      <c r="A97" s="182"/>
      <c r="B97" s="53" t="s">
        <v>353</v>
      </c>
      <c r="C97" s="232">
        <f>(C96*100)/M96</f>
        <v>29.227557411273487</v>
      </c>
      <c r="D97" s="232">
        <f>(D96*100)/M96</f>
        <v>12.734864300626304</v>
      </c>
      <c r="E97" s="232">
        <f>(E96*100)/M96</f>
        <v>16.179540709812109</v>
      </c>
      <c r="F97" s="232">
        <f>(F96*100)/M96</f>
        <v>11.795407098121085</v>
      </c>
      <c r="G97" s="232">
        <f>(G96*100)/M96</f>
        <v>12.526096033402922</v>
      </c>
      <c r="H97" s="232">
        <f>(H96*100)/M96</f>
        <v>6.15866388308977</v>
      </c>
      <c r="I97" s="232">
        <f>(I96*100)/M96</f>
        <v>9.3945720250521916</v>
      </c>
      <c r="J97" s="232">
        <f>(J96*100)/M96</f>
        <v>1.9832985386221293</v>
      </c>
      <c r="K97" s="231"/>
      <c r="L97" s="231"/>
      <c r="M97" s="230">
        <f>SUM(C97:L97)</f>
        <v>99.999999999999986</v>
      </c>
      <c r="N97" s="203"/>
      <c r="O97" s="487"/>
      <c r="P97" s="561" t="s">
        <v>355</v>
      </c>
      <c r="Q97" s="562"/>
      <c r="R97" s="563">
        <v>61.92</v>
      </c>
      <c r="S97" s="557"/>
      <c r="T97" s="562" t="s">
        <v>380</v>
      </c>
      <c r="U97" s="557"/>
      <c r="V97" s="557"/>
      <c r="W97" s="557"/>
      <c r="X97" s="557"/>
      <c r="Y97" s="557"/>
      <c r="Z97" s="557"/>
      <c r="AA97" s="557"/>
    </row>
    <row r="98" spans="1:27" s="1" customFormat="1" ht="18" customHeight="1" x14ac:dyDescent="0.2">
      <c r="A98" s="182"/>
      <c r="B98" s="53" t="s">
        <v>242</v>
      </c>
      <c r="C98" s="232">
        <f>C96*C49</f>
        <v>1120</v>
      </c>
      <c r="D98" s="232">
        <f t="shared" ref="D98:J98" si="63">D96*D49</f>
        <v>427</v>
      </c>
      <c r="E98" s="232">
        <f t="shared" si="63"/>
        <v>465</v>
      </c>
      <c r="F98" s="232">
        <f t="shared" si="63"/>
        <v>282.5</v>
      </c>
      <c r="G98" s="232">
        <f t="shared" si="63"/>
        <v>240</v>
      </c>
      <c r="H98" s="232">
        <f t="shared" si="63"/>
        <v>88.5</v>
      </c>
      <c r="I98" s="232">
        <f t="shared" si="63"/>
        <v>90</v>
      </c>
      <c r="J98" s="232">
        <f t="shared" si="63"/>
        <v>0</v>
      </c>
      <c r="K98" s="231"/>
      <c r="L98" s="231"/>
      <c r="M98" s="230">
        <f>SUM(C98:L98)</f>
        <v>2713</v>
      </c>
      <c r="N98" s="203"/>
      <c r="O98" s="487"/>
      <c r="P98" s="487"/>
      <c r="Q98" s="556"/>
      <c r="R98" s="557"/>
      <c r="S98" s="557"/>
      <c r="T98" s="557"/>
      <c r="U98" s="557"/>
      <c r="V98" s="557"/>
      <c r="W98" s="557"/>
      <c r="X98" s="557"/>
      <c r="Y98" s="557"/>
      <c r="Z98" s="557"/>
      <c r="AA98" s="557"/>
    </row>
    <row r="99" spans="1:27" ht="16.5" customHeight="1" x14ac:dyDescent="0.55000000000000004">
      <c r="A99" s="182"/>
      <c r="B99" s="792" t="s">
        <v>360</v>
      </c>
      <c r="C99" s="792"/>
      <c r="D99" s="550"/>
      <c r="E99" s="551">
        <f>M98/M96</f>
        <v>2.8319415448851775</v>
      </c>
      <c r="F99" s="551"/>
      <c r="G99" s="551"/>
      <c r="H99" s="551"/>
      <c r="I99" s="551"/>
      <c r="J99" s="551"/>
      <c r="K99" s="551"/>
      <c r="L99" s="551"/>
      <c r="M99" s="552"/>
      <c r="N99" s="414"/>
      <c r="O99" s="487"/>
      <c r="P99" s="487"/>
      <c r="Q99" s="558"/>
      <c r="R99" s="559"/>
      <c r="S99" s="559"/>
      <c r="T99" s="559"/>
      <c r="U99" s="559"/>
      <c r="V99" s="559"/>
      <c r="W99" s="559"/>
      <c r="X99" s="559"/>
      <c r="Y99" s="559"/>
      <c r="Z99" s="559"/>
      <c r="AA99" s="560"/>
    </row>
    <row r="100" spans="1:27" ht="18" customHeight="1" x14ac:dyDescent="0.45">
      <c r="A100" s="182"/>
      <c r="B100" s="413" t="s">
        <v>355</v>
      </c>
      <c r="C100" s="409"/>
      <c r="D100" s="414">
        <f>C97+D97+E97</f>
        <v>58.141962421711902</v>
      </c>
      <c r="E100" s="78"/>
      <c r="F100" s="78"/>
      <c r="G100" s="78"/>
      <c r="H100" s="78"/>
      <c r="I100" s="78"/>
      <c r="J100" s="78"/>
      <c r="K100" s="78"/>
      <c r="L100" s="78"/>
      <c r="M100" s="197"/>
      <c r="N100" s="197"/>
      <c r="O100" s="182"/>
      <c r="P100" s="505"/>
      <c r="Q100" s="413"/>
      <c r="R100" s="506"/>
      <c r="S100" s="5"/>
      <c r="T100" s="413"/>
      <c r="U100" s="233"/>
      <c r="V100" s="233"/>
      <c r="W100" s="233"/>
      <c r="X100" s="233"/>
      <c r="Y100" s="233"/>
      <c r="Z100" s="233"/>
      <c r="AA100" s="198"/>
    </row>
    <row r="101" spans="1:27" ht="18" customHeight="1" x14ac:dyDescent="0.45">
      <c r="A101" s="182"/>
      <c r="B101" s="5" t="s">
        <v>361</v>
      </c>
      <c r="C101" s="5"/>
      <c r="D101" s="5"/>
      <c r="E101" s="5"/>
      <c r="F101" s="78"/>
      <c r="G101" s="78"/>
      <c r="H101" s="78"/>
      <c r="I101" s="78"/>
      <c r="J101" s="78"/>
      <c r="K101" s="78"/>
      <c r="L101" s="78"/>
      <c r="M101" s="197"/>
      <c r="N101" s="197"/>
      <c r="O101" s="182"/>
      <c r="P101" s="215"/>
      <c r="Q101" s="215"/>
      <c r="R101" s="216"/>
      <c r="S101" s="215"/>
      <c r="T101" s="233"/>
      <c r="U101" s="233"/>
      <c r="V101" s="233"/>
      <c r="W101" s="233"/>
      <c r="X101" s="233"/>
      <c r="Y101" s="233"/>
      <c r="Z101" s="233"/>
      <c r="AA101" s="198"/>
    </row>
    <row r="102" spans="1:27" ht="19.5" customHeight="1" x14ac:dyDescent="0.2">
      <c r="A102" s="367"/>
      <c r="B102" s="793" t="s">
        <v>243</v>
      </c>
      <c r="C102" s="793"/>
      <c r="D102" s="793"/>
      <c r="E102" s="793"/>
      <c r="F102" s="793"/>
      <c r="G102" s="793"/>
      <c r="H102" s="793"/>
      <c r="I102" s="793"/>
      <c r="J102" s="793"/>
      <c r="K102" s="793"/>
      <c r="L102" s="793"/>
      <c r="M102" s="793"/>
      <c r="N102" s="455"/>
      <c r="O102" s="182"/>
      <c r="P102" s="706" t="s">
        <v>243</v>
      </c>
      <c r="Q102" s="706"/>
      <c r="R102" s="706"/>
      <c r="S102" s="706"/>
      <c r="T102" s="706"/>
      <c r="U102" s="706"/>
      <c r="V102" s="706"/>
      <c r="W102" s="706"/>
      <c r="X102" s="706"/>
      <c r="Y102" s="706"/>
      <c r="Z102" s="706"/>
      <c r="AA102" s="706"/>
    </row>
    <row r="103" spans="1:27" ht="21" customHeight="1" thickBot="1" x14ac:dyDescent="0.25">
      <c r="A103" s="367"/>
      <c r="B103" s="786" t="s">
        <v>358</v>
      </c>
      <c r="C103" s="786"/>
      <c r="D103" s="786"/>
      <c r="E103" s="786"/>
      <c r="F103" s="786"/>
      <c r="G103" s="786"/>
      <c r="H103" s="786"/>
      <c r="I103" s="786"/>
      <c r="J103" s="786"/>
      <c r="K103" s="786"/>
      <c r="L103" s="786"/>
      <c r="M103" s="786"/>
      <c r="N103" s="434"/>
      <c r="O103" s="182"/>
      <c r="P103" s="731" t="s">
        <v>371</v>
      </c>
      <c r="Q103" s="731"/>
      <c r="R103" s="731"/>
      <c r="S103" s="731"/>
      <c r="T103" s="731"/>
      <c r="U103" s="731"/>
      <c r="V103" s="731"/>
      <c r="W103" s="731"/>
      <c r="X103" s="731"/>
      <c r="Y103" s="731"/>
      <c r="Z103" s="731"/>
      <c r="AA103" s="731"/>
    </row>
    <row r="104" spans="1:27" ht="15" customHeight="1" x14ac:dyDescent="0.2">
      <c r="A104" s="367"/>
      <c r="B104" s="787" t="s">
        <v>1</v>
      </c>
      <c r="C104" s="789" t="s">
        <v>2</v>
      </c>
      <c r="D104" s="790"/>
      <c r="E104" s="790"/>
      <c r="F104" s="790"/>
      <c r="G104" s="790"/>
      <c r="H104" s="790"/>
      <c r="I104" s="790"/>
      <c r="J104" s="790"/>
      <c r="K104" s="790"/>
      <c r="L104" s="790"/>
      <c r="M104" s="415"/>
      <c r="N104" s="469"/>
      <c r="O104" s="182"/>
      <c r="P104" s="707" t="s">
        <v>1</v>
      </c>
      <c r="Q104" s="709" t="s">
        <v>2</v>
      </c>
      <c r="R104" s="710"/>
      <c r="S104" s="710"/>
      <c r="T104" s="710"/>
      <c r="U104" s="710"/>
      <c r="V104" s="710"/>
      <c r="W104" s="710"/>
      <c r="X104" s="710"/>
      <c r="Y104" s="710"/>
      <c r="Z104" s="710"/>
      <c r="AA104" s="10"/>
    </row>
    <row r="105" spans="1:27" ht="15" customHeight="1" thickBot="1" x14ac:dyDescent="0.25">
      <c r="A105" s="367"/>
      <c r="B105" s="788"/>
      <c r="C105" s="416">
        <v>4</v>
      </c>
      <c r="D105" s="416">
        <v>3.5</v>
      </c>
      <c r="E105" s="416">
        <v>3</v>
      </c>
      <c r="F105" s="416">
        <v>2.5</v>
      </c>
      <c r="G105" s="416">
        <v>2</v>
      </c>
      <c r="H105" s="416">
        <v>1.5</v>
      </c>
      <c r="I105" s="416">
        <v>1</v>
      </c>
      <c r="J105" s="416">
        <v>0</v>
      </c>
      <c r="K105" s="416" t="s">
        <v>3</v>
      </c>
      <c r="L105" s="416" t="s">
        <v>4</v>
      </c>
      <c r="M105" s="417" t="s">
        <v>5</v>
      </c>
      <c r="N105" s="470"/>
      <c r="O105" s="182"/>
      <c r="P105" s="708"/>
      <c r="Q105" s="12">
        <v>4</v>
      </c>
      <c r="R105" s="12">
        <v>3.5</v>
      </c>
      <c r="S105" s="12">
        <v>3</v>
      </c>
      <c r="T105" s="12">
        <v>2.5</v>
      </c>
      <c r="U105" s="12">
        <v>2</v>
      </c>
      <c r="V105" s="12">
        <v>1.5</v>
      </c>
      <c r="W105" s="12">
        <v>1</v>
      </c>
      <c r="X105" s="12">
        <v>0</v>
      </c>
      <c r="Y105" s="12" t="s">
        <v>3</v>
      </c>
      <c r="Z105" s="12" t="s">
        <v>4</v>
      </c>
      <c r="AA105" s="13" t="s">
        <v>5</v>
      </c>
    </row>
    <row r="106" spans="1:27" ht="15" customHeight="1" thickBot="1" x14ac:dyDescent="0.25">
      <c r="A106" s="367"/>
      <c r="B106" s="418" t="s">
        <v>60</v>
      </c>
      <c r="C106" s="275">
        <v>21</v>
      </c>
      <c r="D106" s="275">
        <v>5</v>
      </c>
      <c r="E106" s="275">
        <v>5</v>
      </c>
      <c r="F106" s="275">
        <v>6</v>
      </c>
      <c r="G106" s="275">
        <v>4</v>
      </c>
      <c r="H106" s="275">
        <v>5</v>
      </c>
      <c r="I106" s="275">
        <v>8</v>
      </c>
      <c r="J106" s="275">
        <v>2</v>
      </c>
      <c r="K106" s="275"/>
      <c r="L106" s="275"/>
      <c r="M106" s="275">
        <f>SUM(C106:L106)</f>
        <v>56</v>
      </c>
      <c r="N106" s="436"/>
      <c r="O106" s="182"/>
      <c r="P106" s="300" t="s">
        <v>61</v>
      </c>
      <c r="Q106" s="277">
        <v>12</v>
      </c>
      <c r="R106" s="277">
        <v>10</v>
      </c>
      <c r="S106" s="277">
        <v>9</v>
      </c>
      <c r="T106" s="277">
        <v>5</v>
      </c>
      <c r="U106" s="277">
        <v>8</v>
      </c>
      <c r="V106" s="277">
        <v>4</v>
      </c>
      <c r="W106" s="277">
        <v>7</v>
      </c>
      <c r="X106" s="277">
        <v>1</v>
      </c>
      <c r="Y106" s="329"/>
      <c r="Z106" s="329"/>
      <c r="AA106" s="329">
        <f>SUM(Q106:Z106)</f>
        <v>56</v>
      </c>
    </row>
    <row r="107" spans="1:27" ht="15" customHeight="1" x14ac:dyDescent="0.2">
      <c r="A107" s="367"/>
      <c r="B107" s="256" t="s">
        <v>5</v>
      </c>
      <c r="C107" s="275">
        <f t="shared" ref="C107:I107" si="64">SUM(C106)</f>
        <v>21</v>
      </c>
      <c r="D107" s="275">
        <f t="shared" si="64"/>
        <v>5</v>
      </c>
      <c r="E107" s="275">
        <f t="shared" si="64"/>
        <v>5</v>
      </c>
      <c r="F107" s="275">
        <f t="shared" si="64"/>
        <v>6</v>
      </c>
      <c r="G107" s="275">
        <f t="shared" si="64"/>
        <v>4</v>
      </c>
      <c r="H107" s="275">
        <f t="shared" si="64"/>
        <v>5</v>
      </c>
      <c r="I107" s="275">
        <f t="shared" si="64"/>
        <v>8</v>
      </c>
      <c r="J107" s="275">
        <v>2</v>
      </c>
      <c r="K107" s="275"/>
      <c r="L107" s="275"/>
      <c r="M107" s="275">
        <f>SUM(C107:L107)</f>
        <v>56</v>
      </c>
      <c r="N107" s="436"/>
      <c r="O107" s="367"/>
      <c r="P107" s="378" t="s">
        <v>5</v>
      </c>
      <c r="Q107" s="379">
        <f t="shared" ref="Q107:X107" si="65">SUM(Q106)</f>
        <v>12</v>
      </c>
      <c r="R107" s="279">
        <f t="shared" si="65"/>
        <v>10</v>
      </c>
      <c r="S107" s="279">
        <f t="shared" si="65"/>
        <v>9</v>
      </c>
      <c r="T107" s="279">
        <f t="shared" si="65"/>
        <v>5</v>
      </c>
      <c r="U107" s="279">
        <f t="shared" si="65"/>
        <v>8</v>
      </c>
      <c r="V107" s="279">
        <f t="shared" si="65"/>
        <v>4</v>
      </c>
      <c r="W107" s="279">
        <f t="shared" si="65"/>
        <v>7</v>
      </c>
      <c r="X107" s="279">
        <f t="shared" si="65"/>
        <v>1</v>
      </c>
      <c r="Y107" s="279"/>
      <c r="Z107" s="279"/>
      <c r="AA107" s="280">
        <f>SUM(Q107:Z107)</f>
        <v>56</v>
      </c>
    </row>
    <row r="108" spans="1:27" ht="15" customHeight="1" x14ac:dyDescent="0.2">
      <c r="A108" s="367"/>
      <c r="B108" s="256" t="s">
        <v>242</v>
      </c>
      <c r="C108" s="275">
        <f>C107*C105</f>
        <v>84</v>
      </c>
      <c r="D108" s="275">
        <f t="shared" ref="D108:J108" si="66">D107*D105</f>
        <v>17.5</v>
      </c>
      <c r="E108" s="275">
        <f t="shared" si="66"/>
        <v>15</v>
      </c>
      <c r="F108" s="275">
        <f t="shared" si="66"/>
        <v>15</v>
      </c>
      <c r="G108" s="275">
        <f t="shared" si="66"/>
        <v>8</v>
      </c>
      <c r="H108" s="275">
        <f t="shared" si="66"/>
        <v>7.5</v>
      </c>
      <c r="I108" s="275">
        <f t="shared" si="66"/>
        <v>8</v>
      </c>
      <c r="J108" s="275">
        <f t="shared" si="66"/>
        <v>0</v>
      </c>
      <c r="K108" s="275"/>
      <c r="L108" s="275"/>
      <c r="M108" s="256">
        <f>SUM(C108:L108)</f>
        <v>155</v>
      </c>
      <c r="N108" s="436"/>
      <c r="O108" s="367"/>
      <c r="P108" s="347" t="s">
        <v>242</v>
      </c>
      <c r="Q108" s="275">
        <f>Q107*Q105</f>
        <v>48</v>
      </c>
      <c r="R108" s="51">
        <f t="shared" ref="R108:X108" si="67">R107*R105</f>
        <v>35</v>
      </c>
      <c r="S108" s="51">
        <f t="shared" si="67"/>
        <v>27</v>
      </c>
      <c r="T108" s="51">
        <f t="shared" si="67"/>
        <v>12.5</v>
      </c>
      <c r="U108" s="51">
        <f t="shared" si="67"/>
        <v>16</v>
      </c>
      <c r="V108" s="51">
        <f t="shared" si="67"/>
        <v>6</v>
      </c>
      <c r="W108" s="51">
        <f t="shared" si="67"/>
        <v>7</v>
      </c>
      <c r="X108" s="51">
        <f t="shared" si="67"/>
        <v>0</v>
      </c>
      <c r="Y108" s="51"/>
      <c r="Z108" s="51"/>
      <c r="AA108" s="282">
        <f>SUM(Q108:Z108)</f>
        <v>151.5</v>
      </c>
    </row>
    <row r="109" spans="1:27" ht="15" customHeight="1" x14ac:dyDescent="0.2">
      <c r="A109" s="367"/>
      <c r="B109" s="256" t="s">
        <v>26</v>
      </c>
      <c r="C109" s="369">
        <f>M108/M107</f>
        <v>2.7678571428571428</v>
      </c>
      <c r="D109" s="275"/>
      <c r="E109" s="275"/>
      <c r="F109" s="275"/>
      <c r="G109" s="275"/>
      <c r="H109" s="275"/>
      <c r="I109" s="275"/>
      <c r="J109" s="275"/>
      <c r="K109" s="275"/>
      <c r="L109" s="275"/>
      <c r="M109" s="256"/>
      <c r="N109" s="436"/>
      <c r="O109" s="367"/>
      <c r="P109" s="356" t="s">
        <v>26</v>
      </c>
      <c r="Q109" s="368">
        <f>AA108/AA107</f>
        <v>2.7053571428571428</v>
      </c>
      <c r="R109" s="51"/>
      <c r="S109" s="51"/>
      <c r="T109" s="51"/>
      <c r="U109" s="51"/>
      <c r="V109" s="51"/>
      <c r="W109" s="51"/>
      <c r="X109" s="51"/>
      <c r="Y109" s="51"/>
      <c r="Z109" s="51"/>
      <c r="AA109" s="282"/>
    </row>
    <row r="110" spans="1:27" ht="15" customHeight="1" x14ac:dyDescent="0.2">
      <c r="A110" s="367"/>
      <c r="B110" s="256" t="s">
        <v>28</v>
      </c>
      <c r="C110" s="369">
        <f>(C107*100)/M107</f>
        <v>37.5</v>
      </c>
      <c r="D110" s="369">
        <f>(D107*100)/M107</f>
        <v>8.9285714285714288</v>
      </c>
      <c r="E110" s="369">
        <f>(E107*100)/M107</f>
        <v>8.9285714285714288</v>
      </c>
      <c r="F110" s="369">
        <f>(F107*100)/M107</f>
        <v>10.714285714285714</v>
      </c>
      <c r="G110" s="369">
        <f>(G107*100)/M107</f>
        <v>7.1428571428571432</v>
      </c>
      <c r="H110" s="369">
        <f>(H107*100)/M107</f>
        <v>8.9285714285714288</v>
      </c>
      <c r="I110" s="369">
        <f>(I107*100)/M107</f>
        <v>14.285714285714286</v>
      </c>
      <c r="J110" s="369">
        <f>(J107*100)/M107</f>
        <v>3.5714285714285716</v>
      </c>
      <c r="K110" s="275"/>
      <c r="L110" s="275"/>
      <c r="M110" s="256">
        <f>SUM(C110:L110)</f>
        <v>100</v>
      </c>
      <c r="N110" s="436"/>
      <c r="O110" s="367"/>
      <c r="P110" s="347" t="s">
        <v>28</v>
      </c>
      <c r="Q110" s="275">
        <f>(Q107*100)/AA107</f>
        <v>21.428571428571427</v>
      </c>
      <c r="R110" s="150">
        <f>(R107*100)/AA107</f>
        <v>17.857142857142858</v>
      </c>
      <c r="S110" s="150">
        <f>(S107*100)/AA107</f>
        <v>16.071428571428573</v>
      </c>
      <c r="T110" s="150">
        <f>(T107*100)/AA107</f>
        <v>8.9285714285714288</v>
      </c>
      <c r="U110" s="150">
        <f>(U107*100)/AA107</f>
        <v>14.285714285714286</v>
      </c>
      <c r="V110" s="150">
        <f>(V107*100)/AA107</f>
        <v>7.1428571428571432</v>
      </c>
      <c r="W110" s="150">
        <f>(W107*100)/AA107</f>
        <v>12.5</v>
      </c>
      <c r="X110" s="150">
        <f>(X107*100)/AA107</f>
        <v>1.7857142857142858</v>
      </c>
      <c r="Y110" s="51"/>
      <c r="Z110" s="51"/>
      <c r="AA110" s="282">
        <f>SUM(Q110:Z110)</f>
        <v>100.00000000000001</v>
      </c>
    </row>
    <row r="111" spans="1:27" ht="15" customHeight="1" x14ac:dyDescent="0.45">
      <c r="A111" s="367"/>
      <c r="B111" s="418" t="s">
        <v>62</v>
      </c>
      <c r="C111" s="275">
        <v>35</v>
      </c>
      <c r="D111" s="275">
        <v>6</v>
      </c>
      <c r="E111" s="275">
        <v>18</v>
      </c>
      <c r="F111" s="275">
        <v>2</v>
      </c>
      <c r="G111" s="275">
        <v>4</v>
      </c>
      <c r="H111" s="275">
        <v>2</v>
      </c>
      <c r="I111" s="275">
        <v>1</v>
      </c>
      <c r="J111" s="275"/>
      <c r="K111" s="419"/>
      <c r="L111" s="419"/>
      <c r="M111" s="256">
        <f>SUM(C111:L111)</f>
        <v>68</v>
      </c>
      <c r="N111" s="436"/>
      <c r="O111" s="367"/>
      <c r="P111" s="347" t="s">
        <v>64</v>
      </c>
      <c r="Q111" s="259">
        <v>12</v>
      </c>
      <c r="R111" s="59">
        <v>2</v>
      </c>
      <c r="S111" s="59">
        <v>8</v>
      </c>
      <c r="T111" s="59">
        <v>9</v>
      </c>
      <c r="U111" s="59">
        <v>6</v>
      </c>
      <c r="V111" s="59">
        <v>10</v>
      </c>
      <c r="W111" s="59">
        <v>7</v>
      </c>
      <c r="X111" s="59">
        <v>13</v>
      </c>
      <c r="Y111" s="56"/>
      <c r="Z111" s="56"/>
      <c r="AA111" s="282">
        <f>SUM(Q111:Z111)</f>
        <v>67</v>
      </c>
    </row>
    <row r="112" spans="1:27" ht="15" customHeight="1" x14ac:dyDescent="0.45">
      <c r="A112" s="367"/>
      <c r="B112" s="418" t="s">
        <v>66</v>
      </c>
      <c r="C112" s="275"/>
      <c r="D112" s="275"/>
      <c r="E112" s="275"/>
      <c r="F112" s="275"/>
      <c r="G112" s="275"/>
      <c r="H112" s="275"/>
      <c r="I112" s="275"/>
      <c r="J112" s="275"/>
      <c r="K112" s="275"/>
      <c r="L112" s="275"/>
      <c r="M112" s="256">
        <f>SUM(C112:L112)</f>
        <v>0</v>
      </c>
      <c r="N112" s="436"/>
      <c r="O112" s="367"/>
      <c r="P112" s="347"/>
      <c r="Q112" s="259"/>
      <c r="R112" s="59"/>
      <c r="S112" s="59"/>
      <c r="T112" s="59"/>
      <c r="U112" s="59"/>
      <c r="V112" s="59"/>
      <c r="W112" s="59"/>
      <c r="X112" s="59"/>
      <c r="Y112" s="51"/>
      <c r="Z112" s="51"/>
      <c r="AA112" s="282">
        <f>SUM(Q112:Z112)</f>
        <v>0</v>
      </c>
    </row>
    <row r="113" spans="1:27" ht="15" customHeight="1" x14ac:dyDescent="0.2">
      <c r="A113" s="367"/>
      <c r="B113" s="256" t="s">
        <v>5</v>
      </c>
      <c r="C113" s="275">
        <f t="shared" ref="C113:J113" si="68">SUM(C111:C112)</f>
        <v>35</v>
      </c>
      <c r="D113" s="275">
        <f t="shared" si="68"/>
        <v>6</v>
      </c>
      <c r="E113" s="275">
        <f t="shared" si="68"/>
        <v>18</v>
      </c>
      <c r="F113" s="275">
        <f t="shared" si="68"/>
        <v>2</v>
      </c>
      <c r="G113" s="275">
        <f t="shared" si="68"/>
        <v>4</v>
      </c>
      <c r="H113" s="275">
        <f t="shared" si="68"/>
        <v>2</v>
      </c>
      <c r="I113" s="275">
        <f t="shared" si="68"/>
        <v>1</v>
      </c>
      <c r="J113" s="275">
        <f t="shared" si="68"/>
        <v>0</v>
      </c>
      <c r="K113" s="275"/>
      <c r="L113" s="275">
        <f>SUM(L111:L112)</f>
        <v>0</v>
      </c>
      <c r="M113" s="256">
        <f>SUM(M111:M112)</f>
        <v>68</v>
      </c>
      <c r="N113" s="436"/>
      <c r="O113" s="367"/>
      <c r="P113" s="347" t="s">
        <v>5</v>
      </c>
      <c r="Q113" s="275">
        <f t="shared" ref="Q113:X113" si="69">SUM(Q111:Q112)</f>
        <v>12</v>
      </c>
      <c r="R113" s="51">
        <f t="shared" si="69"/>
        <v>2</v>
      </c>
      <c r="S113" s="51">
        <f t="shared" si="69"/>
        <v>8</v>
      </c>
      <c r="T113" s="51">
        <f t="shared" si="69"/>
        <v>9</v>
      </c>
      <c r="U113" s="51">
        <f t="shared" si="69"/>
        <v>6</v>
      </c>
      <c r="V113" s="51">
        <f t="shared" si="69"/>
        <v>10</v>
      </c>
      <c r="W113" s="51">
        <f t="shared" si="69"/>
        <v>7</v>
      </c>
      <c r="X113" s="51">
        <f t="shared" si="69"/>
        <v>13</v>
      </c>
      <c r="Y113" s="51"/>
      <c r="Z113" s="51"/>
      <c r="AA113" s="282">
        <f>SUM(AA111:AA112)</f>
        <v>67</v>
      </c>
    </row>
    <row r="114" spans="1:27" ht="15" customHeight="1" x14ac:dyDescent="0.2">
      <c r="A114" s="367"/>
      <c r="B114" s="256" t="s">
        <v>242</v>
      </c>
      <c r="C114" s="275">
        <f>C113*C105</f>
        <v>140</v>
      </c>
      <c r="D114" s="275">
        <f t="shared" ref="D114:J114" si="70">D113*D105</f>
        <v>21</v>
      </c>
      <c r="E114" s="275">
        <f t="shared" si="70"/>
        <v>54</v>
      </c>
      <c r="F114" s="275">
        <f t="shared" si="70"/>
        <v>5</v>
      </c>
      <c r="G114" s="275">
        <f t="shared" si="70"/>
        <v>8</v>
      </c>
      <c r="H114" s="275">
        <f t="shared" si="70"/>
        <v>3</v>
      </c>
      <c r="I114" s="275">
        <f t="shared" si="70"/>
        <v>1</v>
      </c>
      <c r="J114" s="275">
        <f t="shared" si="70"/>
        <v>0</v>
      </c>
      <c r="K114" s="275"/>
      <c r="L114" s="275"/>
      <c r="M114" s="256">
        <f>SUM(C114:L114)</f>
        <v>232</v>
      </c>
      <c r="N114" s="436"/>
      <c r="O114" s="367"/>
      <c r="P114" s="347" t="s">
        <v>242</v>
      </c>
      <c r="Q114" s="275">
        <f>Q113*Q105</f>
        <v>48</v>
      </c>
      <c r="R114" s="51">
        <f t="shared" ref="R114:X114" si="71">R113*R105</f>
        <v>7</v>
      </c>
      <c r="S114" s="51">
        <f t="shared" si="71"/>
        <v>24</v>
      </c>
      <c r="T114" s="51">
        <f t="shared" si="71"/>
        <v>22.5</v>
      </c>
      <c r="U114" s="51">
        <f t="shared" si="71"/>
        <v>12</v>
      </c>
      <c r="V114" s="51">
        <f t="shared" si="71"/>
        <v>15</v>
      </c>
      <c r="W114" s="51">
        <f t="shared" si="71"/>
        <v>7</v>
      </c>
      <c r="X114" s="51">
        <f t="shared" si="71"/>
        <v>0</v>
      </c>
      <c r="Y114" s="51"/>
      <c r="Z114" s="51"/>
      <c r="AA114" s="282">
        <f>SUM(Q114:Z114)</f>
        <v>135.5</v>
      </c>
    </row>
    <row r="115" spans="1:27" ht="15" customHeight="1" x14ac:dyDescent="0.2">
      <c r="A115" s="367"/>
      <c r="B115" s="256" t="s">
        <v>26</v>
      </c>
      <c r="C115" s="369">
        <f>M114/M113</f>
        <v>3.4117647058823528</v>
      </c>
      <c r="D115" s="275"/>
      <c r="E115" s="275"/>
      <c r="F115" s="275"/>
      <c r="G115" s="275"/>
      <c r="H115" s="275"/>
      <c r="I115" s="275"/>
      <c r="J115" s="275"/>
      <c r="K115" s="275"/>
      <c r="L115" s="275"/>
      <c r="M115" s="256"/>
      <c r="N115" s="436"/>
      <c r="O115" s="367"/>
      <c r="P115" s="356" t="s">
        <v>26</v>
      </c>
      <c r="Q115" s="368">
        <f>AA114/AA113</f>
        <v>2.0223880597014925</v>
      </c>
      <c r="R115" s="51"/>
      <c r="S115" s="51"/>
      <c r="T115" s="51"/>
      <c r="U115" s="51"/>
      <c r="V115" s="51"/>
      <c r="W115" s="51"/>
      <c r="X115" s="51"/>
      <c r="Y115" s="51"/>
      <c r="Z115" s="51"/>
      <c r="AA115" s="282"/>
    </row>
    <row r="116" spans="1:27" ht="15" customHeight="1" x14ac:dyDescent="0.2">
      <c r="A116" s="367"/>
      <c r="B116" s="256" t="s">
        <v>28</v>
      </c>
      <c r="C116" s="369">
        <f>(C113*100)/M113</f>
        <v>51.470588235294116</v>
      </c>
      <c r="D116" s="369">
        <f>(D113*100)/M113</f>
        <v>8.8235294117647065</v>
      </c>
      <c r="E116" s="369">
        <f>(E113*100)/M113</f>
        <v>26.470588235294116</v>
      </c>
      <c r="F116" s="369">
        <f>(F113*100)/M113</f>
        <v>2.9411764705882355</v>
      </c>
      <c r="G116" s="369">
        <f>(G113*100)/M113</f>
        <v>5.882352941176471</v>
      </c>
      <c r="H116" s="369">
        <f>(H113*100)/M113</f>
        <v>2.9411764705882355</v>
      </c>
      <c r="I116" s="369">
        <f>(I113*100)/M113</f>
        <v>1.4705882352941178</v>
      </c>
      <c r="J116" s="369">
        <f>(J113*100)/M113</f>
        <v>0</v>
      </c>
      <c r="K116" s="275"/>
      <c r="L116" s="275"/>
      <c r="M116" s="256">
        <f>SUM(C116:L116)</f>
        <v>100</v>
      </c>
      <c r="N116" s="436"/>
      <c r="O116" s="367"/>
      <c r="P116" s="347" t="s">
        <v>28</v>
      </c>
      <c r="Q116" s="275">
        <f>(Q113*100)/AA113</f>
        <v>17.910447761194028</v>
      </c>
      <c r="R116" s="51">
        <f>(R113*100)/AA113</f>
        <v>2.9850746268656718</v>
      </c>
      <c r="S116" s="150">
        <f>(S113*100)/AA113</f>
        <v>11.940298507462687</v>
      </c>
      <c r="T116" s="150">
        <f>(T113*100)/AA113</f>
        <v>13.432835820895523</v>
      </c>
      <c r="U116" s="150">
        <f>(U113*100)/AA113</f>
        <v>8.9552238805970141</v>
      </c>
      <c r="V116" s="150">
        <f>(V113*100)/AA113</f>
        <v>14.925373134328359</v>
      </c>
      <c r="W116" s="150">
        <f>(W113*100)/AA113</f>
        <v>10.447761194029852</v>
      </c>
      <c r="X116" s="150">
        <f>(X113*100)/AA113</f>
        <v>19.402985074626866</v>
      </c>
      <c r="Y116" s="51"/>
      <c r="Z116" s="51"/>
      <c r="AA116" s="282">
        <f>SUM(Q116:Z116)</f>
        <v>100</v>
      </c>
    </row>
    <row r="117" spans="1:27" ht="15" customHeight="1" x14ac:dyDescent="0.45">
      <c r="A117" s="367"/>
      <c r="B117" s="418" t="s">
        <v>65</v>
      </c>
      <c r="C117" s="275">
        <v>10</v>
      </c>
      <c r="D117" s="275">
        <v>4</v>
      </c>
      <c r="E117" s="275">
        <v>8</v>
      </c>
      <c r="F117" s="275">
        <v>7</v>
      </c>
      <c r="G117" s="275">
        <v>7</v>
      </c>
      <c r="H117" s="275">
        <v>5</v>
      </c>
      <c r="I117" s="275">
        <v>4</v>
      </c>
      <c r="J117" s="275">
        <v>10</v>
      </c>
      <c r="K117" s="275"/>
      <c r="L117" s="275"/>
      <c r="M117" s="256">
        <f>SUM(C117:L117)</f>
        <v>55</v>
      </c>
      <c r="N117" s="436"/>
      <c r="O117" s="367"/>
      <c r="P117" s="347" t="s">
        <v>67</v>
      </c>
      <c r="Q117" s="259">
        <v>12</v>
      </c>
      <c r="R117" s="59">
        <v>3</v>
      </c>
      <c r="S117" s="59">
        <v>5</v>
      </c>
      <c r="T117" s="59">
        <v>7</v>
      </c>
      <c r="U117" s="59">
        <v>12</v>
      </c>
      <c r="V117" s="59">
        <v>4</v>
      </c>
      <c r="W117" s="59">
        <v>10</v>
      </c>
      <c r="X117" s="59">
        <v>2</v>
      </c>
      <c r="Y117" s="51"/>
      <c r="Z117" s="51"/>
      <c r="AA117" s="282">
        <f>SUM(Q117:Z117)</f>
        <v>55</v>
      </c>
    </row>
    <row r="118" spans="1:27" ht="15" customHeight="1" x14ac:dyDescent="0.45">
      <c r="A118" s="367"/>
      <c r="B118" s="418" t="s">
        <v>221</v>
      </c>
      <c r="C118" s="275">
        <v>3</v>
      </c>
      <c r="D118" s="275"/>
      <c r="E118" s="275"/>
      <c r="F118" s="275"/>
      <c r="G118" s="275"/>
      <c r="H118" s="275"/>
      <c r="I118" s="275"/>
      <c r="J118" s="275"/>
      <c r="K118" s="275"/>
      <c r="L118" s="275"/>
      <c r="M118" s="256">
        <f>SUM(C118:L118)</f>
        <v>3</v>
      </c>
      <c r="N118" s="436"/>
      <c r="O118" s="367"/>
      <c r="P118" s="347" t="s">
        <v>338</v>
      </c>
      <c r="Q118" s="259">
        <v>1</v>
      </c>
      <c r="R118" s="59">
        <v>1</v>
      </c>
      <c r="S118" s="59">
        <v>0</v>
      </c>
      <c r="T118" s="59">
        <v>1</v>
      </c>
      <c r="U118" s="59">
        <v>0</v>
      </c>
      <c r="V118" s="59">
        <v>0</v>
      </c>
      <c r="W118" s="59">
        <v>0</v>
      </c>
      <c r="X118" s="59">
        <v>0</v>
      </c>
      <c r="Y118" s="51"/>
      <c r="Z118" s="51"/>
      <c r="AA118" s="282">
        <f>SUM(Q118:Z118)</f>
        <v>3</v>
      </c>
    </row>
    <row r="119" spans="1:27" ht="15" customHeight="1" x14ac:dyDescent="0.2">
      <c r="A119" s="367"/>
      <c r="B119" s="256" t="s">
        <v>5</v>
      </c>
      <c r="C119" s="256">
        <f t="shared" ref="C119:J119" si="72">SUM(C117:C118)</f>
        <v>13</v>
      </c>
      <c r="D119" s="256">
        <f t="shared" si="72"/>
        <v>4</v>
      </c>
      <c r="E119" s="256">
        <f t="shared" si="72"/>
        <v>8</v>
      </c>
      <c r="F119" s="256">
        <f t="shared" si="72"/>
        <v>7</v>
      </c>
      <c r="G119" s="256">
        <f t="shared" si="72"/>
        <v>7</v>
      </c>
      <c r="H119" s="256">
        <f t="shared" si="72"/>
        <v>5</v>
      </c>
      <c r="I119" s="256">
        <f t="shared" si="72"/>
        <v>4</v>
      </c>
      <c r="J119" s="256">
        <f t="shared" si="72"/>
        <v>10</v>
      </c>
      <c r="K119" s="275"/>
      <c r="L119" s="275"/>
      <c r="M119" s="256">
        <f>SUM(C119:L119)</f>
        <v>58</v>
      </c>
      <c r="N119" s="436"/>
      <c r="O119" s="367"/>
      <c r="P119" s="347" t="s">
        <v>5</v>
      </c>
      <c r="Q119" s="256">
        <f t="shared" ref="Q119:X119" si="73">SUM(Q117:Q118)</f>
        <v>13</v>
      </c>
      <c r="R119" s="53">
        <f t="shared" si="73"/>
        <v>4</v>
      </c>
      <c r="S119" s="53">
        <f t="shared" si="73"/>
        <v>5</v>
      </c>
      <c r="T119" s="53">
        <f t="shared" si="73"/>
        <v>8</v>
      </c>
      <c r="U119" s="53">
        <f t="shared" si="73"/>
        <v>12</v>
      </c>
      <c r="V119" s="53">
        <f t="shared" si="73"/>
        <v>4</v>
      </c>
      <c r="W119" s="53">
        <f t="shared" si="73"/>
        <v>10</v>
      </c>
      <c r="X119" s="53">
        <f t="shared" si="73"/>
        <v>2</v>
      </c>
      <c r="Y119" s="51"/>
      <c r="Z119" s="51"/>
      <c r="AA119" s="282">
        <f>SUM(AA117:AA118)</f>
        <v>58</v>
      </c>
    </row>
    <row r="120" spans="1:27" ht="15" customHeight="1" x14ac:dyDescent="0.2">
      <c r="A120" s="367"/>
      <c r="B120" s="256" t="s">
        <v>231</v>
      </c>
      <c r="C120" s="275">
        <f>C119*C105</f>
        <v>52</v>
      </c>
      <c r="D120" s="275">
        <f t="shared" ref="D120:J120" si="74">D119*D105</f>
        <v>14</v>
      </c>
      <c r="E120" s="275">
        <f t="shared" si="74"/>
        <v>24</v>
      </c>
      <c r="F120" s="275">
        <f t="shared" si="74"/>
        <v>17.5</v>
      </c>
      <c r="G120" s="275">
        <f t="shared" si="74"/>
        <v>14</v>
      </c>
      <c r="H120" s="275">
        <f t="shared" si="74"/>
        <v>7.5</v>
      </c>
      <c r="I120" s="275">
        <f t="shared" si="74"/>
        <v>4</v>
      </c>
      <c r="J120" s="275">
        <f t="shared" si="74"/>
        <v>0</v>
      </c>
      <c r="K120" s="256"/>
      <c r="L120" s="275"/>
      <c r="M120" s="256">
        <f>SUM(C120:L120)</f>
        <v>133</v>
      </c>
      <c r="N120" s="436"/>
      <c r="O120" s="367"/>
      <c r="P120" s="347" t="s">
        <v>231</v>
      </c>
      <c r="Q120" s="275">
        <f>Q119*Q105</f>
        <v>52</v>
      </c>
      <c r="R120" s="51">
        <f t="shared" ref="R120:X120" si="75">R119*R105</f>
        <v>14</v>
      </c>
      <c r="S120" s="51">
        <f t="shared" si="75"/>
        <v>15</v>
      </c>
      <c r="T120" s="51">
        <f t="shared" si="75"/>
        <v>20</v>
      </c>
      <c r="U120" s="51">
        <f t="shared" si="75"/>
        <v>24</v>
      </c>
      <c r="V120" s="51">
        <f t="shared" si="75"/>
        <v>6</v>
      </c>
      <c r="W120" s="51">
        <f t="shared" si="75"/>
        <v>10</v>
      </c>
      <c r="X120" s="51">
        <f t="shared" si="75"/>
        <v>0</v>
      </c>
      <c r="Y120" s="53"/>
      <c r="Z120" s="51"/>
      <c r="AA120" s="282">
        <f>SUM(Q120:Z120)</f>
        <v>141</v>
      </c>
    </row>
    <row r="121" spans="1:27" ht="15" customHeight="1" x14ac:dyDescent="0.2">
      <c r="A121" s="367"/>
      <c r="B121" s="256" t="s">
        <v>26</v>
      </c>
      <c r="C121" s="369">
        <f>M120/M119</f>
        <v>2.2931034482758621</v>
      </c>
      <c r="D121" s="275"/>
      <c r="E121" s="275"/>
      <c r="F121" s="275"/>
      <c r="G121" s="275"/>
      <c r="H121" s="275"/>
      <c r="I121" s="275"/>
      <c r="J121" s="275"/>
      <c r="K121" s="256"/>
      <c r="L121" s="256"/>
      <c r="M121" s="256"/>
      <c r="N121" s="436"/>
      <c r="O121" s="367"/>
      <c r="P121" s="356" t="s">
        <v>26</v>
      </c>
      <c r="Q121" s="368">
        <f>AA120/AA119</f>
        <v>2.4310344827586206</v>
      </c>
      <c r="R121" s="51"/>
      <c r="S121" s="51"/>
      <c r="T121" s="51"/>
      <c r="U121" s="51"/>
      <c r="V121" s="51"/>
      <c r="W121" s="51"/>
      <c r="X121" s="51"/>
      <c r="Y121" s="53"/>
      <c r="Z121" s="53"/>
      <c r="AA121" s="282"/>
    </row>
    <row r="122" spans="1:27" ht="15" customHeight="1" x14ac:dyDescent="0.2">
      <c r="A122" s="367"/>
      <c r="B122" s="256" t="s">
        <v>28</v>
      </c>
      <c r="C122" s="369">
        <f>(C119*100)/M119</f>
        <v>22.413793103448278</v>
      </c>
      <c r="D122" s="369">
        <f>(D119*100)/M119</f>
        <v>6.8965517241379306</v>
      </c>
      <c r="E122" s="369">
        <f>(E119*100)/M119</f>
        <v>13.793103448275861</v>
      </c>
      <c r="F122" s="369">
        <f>(F119*100)/M119</f>
        <v>12.068965517241379</v>
      </c>
      <c r="G122" s="369">
        <f>(G119*100)/M119</f>
        <v>12.068965517241379</v>
      </c>
      <c r="H122" s="369">
        <f>(H119*100)/M119</f>
        <v>8.6206896551724146</v>
      </c>
      <c r="I122" s="369">
        <f>(I119*100)/M119</f>
        <v>6.8965517241379306</v>
      </c>
      <c r="J122" s="369">
        <f>(J119*100)/M119</f>
        <v>17.241379310344829</v>
      </c>
      <c r="K122" s="256"/>
      <c r="L122" s="256"/>
      <c r="M122" s="256">
        <f>SUM(C122:L122)</f>
        <v>100</v>
      </c>
      <c r="N122" s="436"/>
      <c r="O122" s="367"/>
      <c r="P122" s="347" t="s">
        <v>28</v>
      </c>
      <c r="Q122" s="275">
        <f>(Q119*100)/AA119</f>
        <v>22.413793103448278</v>
      </c>
      <c r="R122" s="150">
        <f>(R119*100)/AA119</f>
        <v>6.8965517241379306</v>
      </c>
      <c r="S122" s="150">
        <f>(S119*100)/AA119</f>
        <v>8.6206896551724146</v>
      </c>
      <c r="T122" s="150">
        <f>(T119*100)/AA119</f>
        <v>13.793103448275861</v>
      </c>
      <c r="U122" s="150">
        <f>(U119*100)/AA119</f>
        <v>20.689655172413794</v>
      </c>
      <c r="V122" s="150">
        <f>(V119*100)/AA119</f>
        <v>6.8965517241379306</v>
      </c>
      <c r="W122" s="150">
        <f>(W119*100)/AA119</f>
        <v>17.241379310344829</v>
      </c>
      <c r="X122" s="150">
        <f>(X119*100)/AA119</f>
        <v>3.4482758620689653</v>
      </c>
      <c r="Y122" s="53"/>
      <c r="Z122" s="53"/>
      <c r="AA122" s="282">
        <f>SUM(Q122:Z122)</f>
        <v>100</v>
      </c>
    </row>
    <row r="123" spans="1:27" ht="15" customHeight="1" x14ac:dyDescent="0.45">
      <c r="A123" s="367"/>
      <c r="B123" s="418" t="s">
        <v>68</v>
      </c>
      <c r="C123" s="275">
        <v>13</v>
      </c>
      <c r="D123" s="275">
        <v>2</v>
      </c>
      <c r="E123" s="275">
        <v>1</v>
      </c>
      <c r="F123" s="275">
        <v>1</v>
      </c>
      <c r="G123" s="275">
        <v>7</v>
      </c>
      <c r="H123" s="275">
        <v>7</v>
      </c>
      <c r="I123" s="275">
        <v>4</v>
      </c>
      <c r="J123" s="275"/>
      <c r="K123" s="275"/>
      <c r="L123" s="275"/>
      <c r="M123" s="256">
        <f>SUM(C123:L123)</f>
        <v>35</v>
      </c>
      <c r="N123" s="436"/>
      <c r="O123" s="367"/>
      <c r="P123" s="347" t="s">
        <v>70</v>
      </c>
      <c r="Q123" s="256">
        <v>6</v>
      </c>
      <c r="R123" s="57">
        <v>3</v>
      </c>
      <c r="S123" s="57">
        <v>3</v>
      </c>
      <c r="T123" s="59">
        <v>1</v>
      </c>
      <c r="U123" s="59">
        <v>4</v>
      </c>
      <c r="V123" s="59">
        <v>6</v>
      </c>
      <c r="W123" s="59">
        <v>16</v>
      </c>
      <c r="X123" s="59"/>
      <c r="Y123" s="53"/>
      <c r="Z123" s="51"/>
      <c r="AA123" s="282">
        <f>SUM(Q123:Z123)</f>
        <v>39</v>
      </c>
    </row>
    <row r="124" spans="1:27" ht="16.5" customHeight="1" x14ac:dyDescent="0.45">
      <c r="A124" s="367"/>
      <c r="B124" s="418" t="s">
        <v>69</v>
      </c>
      <c r="C124" s="275">
        <v>10</v>
      </c>
      <c r="D124" s="275">
        <v>2</v>
      </c>
      <c r="E124" s="275">
        <v>1</v>
      </c>
      <c r="F124" s="275"/>
      <c r="G124" s="275"/>
      <c r="H124" s="275"/>
      <c r="I124" s="275"/>
      <c r="J124" s="275"/>
      <c r="K124" s="275"/>
      <c r="L124" s="275"/>
      <c r="M124" s="256">
        <f>SUM(C124:L124)</f>
        <v>13</v>
      </c>
      <c r="N124" s="436"/>
      <c r="O124" s="367"/>
      <c r="P124" s="347" t="s">
        <v>337</v>
      </c>
      <c r="Q124" s="259">
        <v>3</v>
      </c>
      <c r="R124" s="59">
        <v>2</v>
      </c>
      <c r="S124" s="59">
        <v>1</v>
      </c>
      <c r="T124" s="59">
        <v>2</v>
      </c>
      <c r="U124" s="59">
        <v>2</v>
      </c>
      <c r="V124" s="59">
        <v>1</v>
      </c>
      <c r="W124" s="59">
        <v>2</v>
      </c>
      <c r="X124" s="59"/>
      <c r="Y124" s="53"/>
      <c r="Z124" s="51"/>
      <c r="AA124" s="282">
        <f>SUM(Q124:Z124)</f>
        <v>13</v>
      </c>
    </row>
    <row r="125" spans="1:27" ht="16.5" customHeight="1" x14ac:dyDescent="0.2">
      <c r="A125" s="367"/>
      <c r="B125" s="256" t="s">
        <v>5</v>
      </c>
      <c r="C125" s="256">
        <f t="shared" ref="C125:I125" si="76">SUM(C123:C124)</f>
        <v>23</v>
      </c>
      <c r="D125" s="256">
        <f t="shared" si="76"/>
        <v>4</v>
      </c>
      <c r="E125" s="256">
        <f t="shared" si="76"/>
        <v>2</v>
      </c>
      <c r="F125" s="256">
        <f t="shared" si="76"/>
        <v>1</v>
      </c>
      <c r="G125" s="256">
        <f t="shared" si="76"/>
        <v>7</v>
      </c>
      <c r="H125" s="256">
        <f t="shared" si="76"/>
        <v>7</v>
      </c>
      <c r="I125" s="256">
        <f t="shared" si="76"/>
        <v>4</v>
      </c>
      <c r="J125" s="256"/>
      <c r="K125" s="256"/>
      <c r="L125" s="256"/>
      <c r="M125" s="256">
        <f>SUM(C125:L125)</f>
        <v>48</v>
      </c>
      <c r="N125" s="436"/>
      <c r="O125" s="367"/>
      <c r="P125" s="347" t="s">
        <v>5</v>
      </c>
      <c r="Q125" s="256">
        <f t="shared" ref="Q125:V125" si="77">SUM(Q123:Q124)</f>
        <v>9</v>
      </c>
      <c r="R125" s="53">
        <f t="shared" si="77"/>
        <v>5</v>
      </c>
      <c r="S125" s="53">
        <f t="shared" si="77"/>
        <v>4</v>
      </c>
      <c r="T125" s="53">
        <f t="shared" si="77"/>
        <v>3</v>
      </c>
      <c r="U125" s="53">
        <f t="shared" si="77"/>
        <v>6</v>
      </c>
      <c r="V125" s="53">
        <f t="shared" si="77"/>
        <v>7</v>
      </c>
      <c r="W125" s="53">
        <f>SUM(W123:W124)</f>
        <v>18</v>
      </c>
      <c r="X125" s="53">
        <f>SUM(X123:X124)</f>
        <v>0</v>
      </c>
      <c r="Y125" s="53"/>
      <c r="Z125" s="53"/>
      <c r="AA125" s="282">
        <f>SUM(AA123:AA124)</f>
        <v>52</v>
      </c>
    </row>
    <row r="126" spans="1:27" ht="16.5" customHeight="1" x14ac:dyDescent="0.45">
      <c r="A126" s="367"/>
      <c r="B126" s="256" t="s">
        <v>242</v>
      </c>
      <c r="C126" s="258">
        <f>C125*C105</f>
        <v>92</v>
      </c>
      <c r="D126" s="258">
        <f t="shared" ref="D126:J126" si="78">D125*D105</f>
        <v>14</v>
      </c>
      <c r="E126" s="258">
        <f t="shared" si="78"/>
        <v>6</v>
      </c>
      <c r="F126" s="258">
        <f t="shared" si="78"/>
        <v>2.5</v>
      </c>
      <c r="G126" s="258">
        <f t="shared" si="78"/>
        <v>14</v>
      </c>
      <c r="H126" s="258">
        <f t="shared" si="78"/>
        <v>10.5</v>
      </c>
      <c r="I126" s="258">
        <f t="shared" si="78"/>
        <v>4</v>
      </c>
      <c r="J126" s="258">
        <f t="shared" si="78"/>
        <v>0</v>
      </c>
      <c r="K126" s="258"/>
      <c r="L126" s="260"/>
      <c r="M126" s="258">
        <f>SUM(C126:L126)</f>
        <v>143</v>
      </c>
      <c r="N126" s="471"/>
      <c r="O126" s="367"/>
      <c r="P126" s="347" t="s">
        <v>352</v>
      </c>
      <c r="Q126" s="275">
        <f>(Q125*Q105)</f>
        <v>36</v>
      </c>
      <c r="R126" s="51">
        <f t="shared" ref="R126:X126" si="79">(R125*R105)</f>
        <v>17.5</v>
      </c>
      <c r="S126" s="51">
        <f t="shared" si="79"/>
        <v>12</v>
      </c>
      <c r="T126" s="51">
        <f t="shared" si="79"/>
        <v>7.5</v>
      </c>
      <c r="U126" s="51">
        <f t="shared" si="79"/>
        <v>12</v>
      </c>
      <c r="V126" s="51">
        <f t="shared" si="79"/>
        <v>10.5</v>
      </c>
      <c r="W126" s="51">
        <f t="shared" si="79"/>
        <v>18</v>
      </c>
      <c r="X126" s="51">
        <f t="shared" si="79"/>
        <v>0</v>
      </c>
      <c r="Y126" s="57"/>
      <c r="Z126" s="195"/>
      <c r="AA126" s="330">
        <f>SUM(Q126:Z126)</f>
        <v>113.5</v>
      </c>
    </row>
    <row r="127" spans="1:27" ht="16.5" customHeight="1" x14ac:dyDescent="0.45">
      <c r="A127" s="367"/>
      <c r="B127" s="256" t="s">
        <v>26</v>
      </c>
      <c r="C127" s="275">
        <f>M126/M125</f>
        <v>2.9791666666666665</v>
      </c>
      <c r="D127" s="275"/>
      <c r="E127" s="275"/>
      <c r="F127" s="275"/>
      <c r="G127" s="275"/>
      <c r="H127" s="275"/>
      <c r="I127" s="275"/>
      <c r="J127" s="275"/>
      <c r="K127" s="275"/>
      <c r="L127" s="260"/>
      <c r="M127" s="258"/>
      <c r="N127" s="471"/>
      <c r="O127" s="367"/>
      <c r="P127" s="347" t="s">
        <v>26</v>
      </c>
      <c r="Q127" s="369">
        <f>AA126/AA125</f>
        <v>2.1826923076923075</v>
      </c>
      <c r="R127" s="51"/>
      <c r="S127" s="51"/>
      <c r="T127" s="51"/>
      <c r="U127" s="51"/>
      <c r="V127" s="51"/>
      <c r="W127" s="51"/>
      <c r="X127" s="51"/>
      <c r="Y127" s="51"/>
      <c r="Z127" s="195"/>
      <c r="AA127" s="330"/>
    </row>
    <row r="128" spans="1:27" ht="16.5" customHeight="1" x14ac:dyDescent="0.45">
      <c r="A128" s="367"/>
      <c r="B128" s="256" t="s">
        <v>28</v>
      </c>
      <c r="C128" s="275">
        <f>(C125*100)/M125</f>
        <v>47.916666666666664</v>
      </c>
      <c r="D128" s="275">
        <f>(D125*100)/M125</f>
        <v>8.3333333333333339</v>
      </c>
      <c r="E128" s="275">
        <f>(E125*100)/M125</f>
        <v>4.166666666666667</v>
      </c>
      <c r="F128" s="275">
        <f>(F125*100)/M125</f>
        <v>2.0833333333333335</v>
      </c>
      <c r="G128" s="275">
        <f>(G125*100)/M125</f>
        <v>14.583333333333334</v>
      </c>
      <c r="H128" s="275">
        <f>(H125*100)/M125</f>
        <v>14.583333333333334</v>
      </c>
      <c r="I128" s="275">
        <f>(I125*100)/M125</f>
        <v>8.3333333333333339</v>
      </c>
      <c r="J128" s="275">
        <f>(J125*100)/M125</f>
        <v>0</v>
      </c>
      <c r="K128" s="275">
        <f>(K125*100)/M125</f>
        <v>0</v>
      </c>
      <c r="L128" s="275">
        <f>(L125*100)/M125</f>
        <v>0</v>
      </c>
      <c r="M128" s="258">
        <f>SUM(C128:L128)</f>
        <v>99.999999999999986</v>
      </c>
      <c r="N128" s="471"/>
      <c r="O128" s="367"/>
      <c r="P128" s="347" t="s">
        <v>28</v>
      </c>
      <c r="Q128" s="275">
        <f>(Q125*100)/AA125</f>
        <v>17.307692307692307</v>
      </c>
      <c r="R128" s="51">
        <f>(R125*100)/AA125</f>
        <v>9.615384615384615</v>
      </c>
      <c r="S128" s="51">
        <f>(S125*100)/AA125</f>
        <v>7.6923076923076925</v>
      </c>
      <c r="T128" s="51">
        <f>(T125*100)/AA125</f>
        <v>5.7692307692307692</v>
      </c>
      <c r="U128" s="51">
        <f>(U125*100)/AA125</f>
        <v>11.538461538461538</v>
      </c>
      <c r="V128" s="51">
        <f>(V125*100)/AA125</f>
        <v>13.461538461538462</v>
      </c>
      <c r="W128" s="51">
        <f>(W125*100)/AA125</f>
        <v>34.615384615384613</v>
      </c>
      <c r="X128" s="51">
        <f>(X125*100)/AA125</f>
        <v>0</v>
      </c>
      <c r="Y128" s="51"/>
      <c r="Z128" s="51"/>
      <c r="AA128" s="330">
        <f>SUM(Q128:Z128)</f>
        <v>100</v>
      </c>
    </row>
    <row r="129" spans="1:27" ht="16.5" customHeight="1" x14ac:dyDescent="0.45">
      <c r="A129" s="367"/>
      <c r="B129" s="418" t="s">
        <v>71</v>
      </c>
      <c r="C129" s="256">
        <v>2</v>
      </c>
      <c r="D129" s="256"/>
      <c r="E129" s="256">
        <v>1</v>
      </c>
      <c r="F129" s="256">
        <v>9</v>
      </c>
      <c r="G129" s="256">
        <v>30</v>
      </c>
      <c r="H129" s="256">
        <v>7</v>
      </c>
      <c r="I129" s="256"/>
      <c r="J129" s="256">
        <v>5</v>
      </c>
      <c r="K129" s="256"/>
      <c r="L129" s="256"/>
      <c r="M129" s="258">
        <f>SUM(C129:L129)</f>
        <v>54</v>
      </c>
      <c r="N129" s="471"/>
      <c r="O129" s="367"/>
      <c r="P129" s="347" t="s">
        <v>74</v>
      </c>
      <c r="Q129" s="259">
        <v>4</v>
      </c>
      <c r="R129" s="59">
        <v>10</v>
      </c>
      <c r="S129" s="59">
        <v>7</v>
      </c>
      <c r="T129" s="59">
        <v>9</v>
      </c>
      <c r="U129" s="59">
        <v>9</v>
      </c>
      <c r="V129" s="59">
        <v>5</v>
      </c>
      <c r="W129" s="59">
        <v>5</v>
      </c>
      <c r="X129" s="59">
        <v>5</v>
      </c>
      <c r="Y129" s="53"/>
      <c r="Z129" s="53"/>
      <c r="AA129" s="330">
        <f>SUM(Q129:Z129)</f>
        <v>54</v>
      </c>
    </row>
    <row r="130" spans="1:27" ht="16.5" customHeight="1" x14ac:dyDescent="0.45">
      <c r="A130" s="367"/>
      <c r="B130" s="418" t="s">
        <v>73</v>
      </c>
      <c r="C130" s="256"/>
      <c r="D130" s="256">
        <v>1</v>
      </c>
      <c r="E130" s="256">
        <v>5</v>
      </c>
      <c r="F130" s="256">
        <v>11</v>
      </c>
      <c r="G130" s="256">
        <v>12</v>
      </c>
      <c r="H130" s="256">
        <v>3</v>
      </c>
      <c r="I130" s="256"/>
      <c r="J130" s="256">
        <v>1</v>
      </c>
      <c r="K130" s="256"/>
      <c r="L130" s="256"/>
      <c r="M130" s="258">
        <f>SUM(C130:L130)</f>
        <v>33</v>
      </c>
      <c r="N130" s="471"/>
      <c r="O130" s="367"/>
      <c r="P130" s="347" t="s">
        <v>76</v>
      </c>
      <c r="Q130" s="259">
        <v>3</v>
      </c>
      <c r="R130" s="59">
        <v>6</v>
      </c>
      <c r="S130" s="59">
        <v>13</v>
      </c>
      <c r="T130" s="59">
        <v>7</v>
      </c>
      <c r="U130" s="59">
        <v>2</v>
      </c>
      <c r="V130" s="59">
        <v>0</v>
      </c>
      <c r="W130" s="59">
        <v>1</v>
      </c>
      <c r="X130" s="59"/>
      <c r="Y130" s="53"/>
      <c r="Z130" s="53"/>
      <c r="AA130" s="330">
        <f>SUM(Q130:Z130)</f>
        <v>32</v>
      </c>
    </row>
    <row r="131" spans="1:27" ht="16.5" customHeight="1" x14ac:dyDescent="0.45">
      <c r="A131" s="367"/>
      <c r="B131" s="256" t="s">
        <v>5</v>
      </c>
      <c r="C131" s="258">
        <f t="shared" ref="C131:J131" si="80">SUM(C129:C130)</f>
        <v>2</v>
      </c>
      <c r="D131" s="258">
        <f t="shared" si="80"/>
        <v>1</v>
      </c>
      <c r="E131" s="258">
        <f t="shared" si="80"/>
        <v>6</v>
      </c>
      <c r="F131" s="258">
        <f t="shared" si="80"/>
        <v>20</v>
      </c>
      <c r="G131" s="258">
        <f t="shared" si="80"/>
        <v>42</v>
      </c>
      <c r="H131" s="258">
        <f t="shared" si="80"/>
        <v>10</v>
      </c>
      <c r="I131" s="258">
        <f t="shared" si="80"/>
        <v>0</v>
      </c>
      <c r="J131" s="258">
        <f t="shared" si="80"/>
        <v>6</v>
      </c>
      <c r="K131" s="258"/>
      <c r="L131" s="258"/>
      <c r="M131" s="258">
        <f>SUM(C131:L131)</f>
        <v>87</v>
      </c>
      <c r="N131" s="471"/>
      <c r="O131" s="367"/>
      <c r="P131" s="347" t="s">
        <v>5</v>
      </c>
      <c r="Q131" s="258">
        <f t="shared" ref="Q131:X131" si="81">SUM(Q129:Q130)</f>
        <v>7</v>
      </c>
      <c r="R131" s="57">
        <f t="shared" si="81"/>
        <v>16</v>
      </c>
      <c r="S131" s="57">
        <f t="shared" si="81"/>
        <v>20</v>
      </c>
      <c r="T131" s="57">
        <f t="shared" si="81"/>
        <v>16</v>
      </c>
      <c r="U131" s="57">
        <f t="shared" si="81"/>
        <v>11</v>
      </c>
      <c r="V131" s="57">
        <f t="shared" si="81"/>
        <v>5</v>
      </c>
      <c r="W131" s="57">
        <f t="shared" si="81"/>
        <v>6</v>
      </c>
      <c r="X131" s="57">
        <f t="shared" si="81"/>
        <v>5</v>
      </c>
      <c r="Y131" s="57"/>
      <c r="Z131" s="57"/>
      <c r="AA131" s="330">
        <f>SUM(AA129:AA130)</f>
        <v>86</v>
      </c>
    </row>
    <row r="132" spans="1:27" ht="16.5" customHeight="1" x14ac:dyDescent="0.45">
      <c r="A132" s="367"/>
      <c r="B132" s="256" t="s">
        <v>242</v>
      </c>
      <c r="C132" s="258">
        <f>C131*C105</f>
        <v>8</v>
      </c>
      <c r="D132" s="258">
        <f t="shared" ref="D132:J132" si="82">D131*D105</f>
        <v>3.5</v>
      </c>
      <c r="E132" s="258">
        <f t="shared" si="82"/>
        <v>18</v>
      </c>
      <c r="F132" s="258">
        <f t="shared" si="82"/>
        <v>50</v>
      </c>
      <c r="G132" s="258">
        <f t="shared" si="82"/>
        <v>84</v>
      </c>
      <c r="H132" s="258">
        <f t="shared" si="82"/>
        <v>15</v>
      </c>
      <c r="I132" s="258">
        <f t="shared" si="82"/>
        <v>0</v>
      </c>
      <c r="J132" s="258">
        <f t="shared" si="82"/>
        <v>0</v>
      </c>
      <c r="K132" s="258"/>
      <c r="L132" s="258"/>
      <c r="M132" s="258">
        <f>SUM(C132:L132)</f>
        <v>178.5</v>
      </c>
      <c r="N132" s="471"/>
      <c r="O132" s="367"/>
      <c r="P132" s="347" t="s">
        <v>242</v>
      </c>
      <c r="Q132" s="258">
        <f>Q131*Q105</f>
        <v>28</v>
      </c>
      <c r="R132" s="57">
        <f t="shared" ref="R132:X132" si="83">R131*R105</f>
        <v>56</v>
      </c>
      <c r="S132" s="57">
        <f t="shared" si="83"/>
        <v>60</v>
      </c>
      <c r="T132" s="57">
        <f t="shared" si="83"/>
        <v>40</v>
      </c>
      <c r="U132" s="57">
        <f t="shared" si="83"/>
        <v>22</v>
      </c>
      <c r="V132" s="57">
        <f t="shared" si="83"/>
        <v>7.5</v>
      </c>
      <c r="W132" s="57">
        <f t="shared" si="83"/>
        <v>6</v>
      </c>
      <c r="X132" s="57">
        <f t="shared" si="83"/>
        <v>0</v>
      </c>
      <c r="Y132" s="57"/>
      <c r="Z132" s="57"/>
      <c r="AA132" s="330">
        <f>SUM(Q132:Z132)</f>
        <v>219.5</v>
      </c>
    </row>
    <row r="133" spans="1:27" ht="16.5" customHeight="1" x14ac:dyDescent="0.45">
      <c r="A133" s="367"/>
      <c r="B133" s="256" t="s">
        <v>26</v>
      </c>
      <c r="C133" s="420">
        <f>M132/M131</f>
        <v>2.0517241379310347</v>
      </c>
      <c r="D133" s="258"/>
      <c r="E133" s="258"/>
      <c r="F133" s="258"/>
      <c r="G133" s="258"/>
      <c r="H133" s="258"/>
      <c r="I133" s="258"/>
      <c r="J133" s="258"/>
      <c r="K133" s="258"/>
      <c r="L133" s="258"/>
      <c r="M133" s="258"/>
      <c r="N133" s="471"/>
      <c r="O133" s="367"/>
      <c r="P133" s="356" t="s">
        <v>26</v>
      </c>
      <c r="Q133" s="380">
        <f>AA132/AA131</f>
        <v>2.5523255813953489</v>
      </c>
      <c r="R133" s="57"/>
      <c r="S133" s="57"/>
      <c r="T133" s="57"/>
      <c r="U133" s="57"/>
      <c r="V133" s="57"/>
      <c r="W133" s="57"/>
      <c r="X133" s="57"/>
      <c r="Y133" s="57"/>
      <c r="Z133" s="57"/>
      <c r="AA133" s="330"/>
    </row>
    <row r="134" spans="1:27" ht="16.5" customHeight="1" x14ac:dyDescent="0.45">
      <c r="A134" s="367"/>
      <c r="B134" s="256" t="s">
        <v>28</v>
      </c>
      <c r="C134" s="369">
        <f>(C131*100)/M131</f>
        <v>2.2988505747126435</v>
      </c>
      <c r="D134" s="369">
        <f>(D131*100)/M131</f>
        <v>1.1494252873563218</v>
      </c>
      <c r="E134" s="369">
        <f>(E131*100)/M131</f>
        <v>6.8965517241379306</v>
      </c>
      <c r="F134" s="369">
        <f>(F131*100)/M131</f>
        <v>22.988505747126435</v>
      </c>
      <c r="G134" s="369">
        <f>(G131*100)/M131</f>
        <v>48.275862068965516</v>
      </c>
      <c r="H134" s="369">
        <f>(H131*100)/M131</f>
        <v>11.494252873563218</v>
      </c>
      <c r="I134" s="369">
        <f>(I131*100)/M131</f>
        <v>0</v>
      </c>
      <c r="J134" s="369">
        <f>(J131*100)/M131</f>
        <v>6.8965517241379306</v>
      </c>
      <c r="K134" s="275"/>
      <c r="L134" s="275"/>
      <c r="M134" s="258">
        <f>SUM(C134:L134)</f>
        <v>99.999999999999986</v>
      </c>
      <c r="N134" s="471"/>
      <c r="O134" s="367"/>
      <c r="P134" s="347" t="s">
        <v>28</v>
      </c>
      <c r="Q134" s="369">
        <f>(Q131*100)/AA131</f>
        <v>8.1395348837209305</v>
      </c>
      <c r="R134" s="150">
        <f>(R131*100)/AA131</f>
        <v>18.604651162790699</v>
      </c>
      <c r="S134" s="150">
        <f>(S131*100)/AA131</f>
        <v>23.255813953488371</v>
      </c>
      <c r="T134" s="150">
        <f>(T131*100)/AA131</f>
        <v>18.604651162790699</v>
      </c>
      <c r="U134" s="150">
        <f>(U131*100)/AA131</f>
        <v>12.790697674418604</v>
      </c>
      <c r="V134" s="150">
        <f>(V131*100)/AA131</f>
        <v>5.8139534883720927</v>
      </c>
      <c r="W134" s="150">
        <f>(W131*100)/AA131</f>
        <v>6.9767441860465116</v>
      </c>
      <c r="X134" s="150">
        <f>(X131*100)/AA131</f>
        <v>5.8139534883720927</v>
      </c>
      <c r="Y134" s="51"/>
      <c r="Z134" s="51"/>
      <c r="AA134" s="330">
        <f>SUM(Q134:Z134)</f>
        <v>100.00000000000001</v>
      </c>
    </row>
    <row r="135" spans="1:27" ht="16.5" customHeight="1" x14ac:dyDescent="0.45">
      <c r="A135" s="367"/>
      <c r="B135" s="421" t="s">
        <v>75</v>
      </c>
      <c r="C135" s="256">
        <v>3</v>
      </c>
      <c r="D135" s="256">
        <v>2</v>
      </c>
      <c r="E135" s="256">
        <v>14</v>
      </c>
      <c r="F135" s="256">
        <v>3</v>
      </c>
      <c r="G135" s="256"/>
      <c r="H135" s="256">
        <v>1</v>
      </c>
      <c r="I135" s="256"/>
      <c r="J135" s="256">
        <v>1</v>
      </c>
      <c r="K135" s="256"/>
      <c r="L135" s="258"/>
      <c r="M135" s="258">
        <f>SUM(C135:L135)</f>
        <v>24</v>
      </c>
      <c r="N135" s="471"/>
      <c r="O135" s="367"/>
      <c r="P135" s="347" t="s">
        <v>77</v>
      </c>
      <c r="Q135" s="259">
        <v>4</v>
      </c>
      <c r="R135" s="59">
        <v>1</v>
      </c>
      <c r="S135" s="59">
        <v>4</v>
      </c>
      <c r="T135" s="59">
        <v>3</v>
      </c>
      <c r="U135" s="59">
        <v>6</v>
      </c>
      <c r="V135" s="59">
        <v>4</v>
      </c>
      <c r="W135" s="59">
        <v>1</v>
      </c>
      <c r="X135" s="59">
        <v>1</v>
      </c>
      <c r="Y135" s="53"/>
      <c r="Z135" s="57"/>
      <c r="AA135" s="330">
        <f>SUM(Q135:Z135)</f>
        <v>24</v>
      </c>
    </row>
    <row r="136" spans="1:27" ht="16.5" customHeight="1" x14ac:dyDescent="0.45">
      <c r="A136" s="367"/>
      <c r="B136" s="421" t="s">
        <v>318</v>
      </c>
      <c r="C136" s="275"/>
      <c r="D136" s="275"/>
      <c r="E136" s="275"/>
      <c r="F136" s="275"/>
      <c r="G136" s="275"/>
      <c r="H136" s="275"/>
      <c r="I136" s="275"/>
      <c r="J136" s="275"/>
      <c r="K136" s="256"/>
      <c r="L136" s="258"/>
      <c r="M136" s="258">
        <f>SUM(C136:L136)</f>
        <v>0</v>
      </c>
      <c r="N136" s="471"/>
      <c r="O136" s="367"/>
      <c r="P136" s="347" t="s">
        <v>336</v>
      </c>
      <c r="Q136" s="381">
        <v>3</v>
      </c>
      <c r="R136" s="234">
        <v>8</v>
      </c>
      <c r="S136" s="234">
        <v>2</v>
      </c>
      <c r="T136" s="234">
        <v>3</v>
      </c>
      <c r="U136" s="234">
        <v>2</v>
      </c>
      <c r="V136" s="234">
        <v>0</v>
      </c>
      <c r="W136" s="234">
        <v>0</v>
      </c>
      <c r="X136" s="234">
        <v>0</v>
      </c>
      <c r="Y136" s="53"/>
      <c r="Z136" s="57"/>
      <c r="AA136" s="330">
        <f>SUM(Q136:Z136)</f>
        <v>18</v>
      </c>
    </row>
    <row r="137" spans="1:27" ht="16.5" customHeight="1" x14ac:dyDescent="0.45">
      <c r="A137" s="367"/>
      <c r="B137" s="256" t="s">
        <v>5</v>
      </c>
      <c r="C137" s="275">
        <f t="shared" ref="C137:H137" si="84">SUM(C135:C136)</f>
        <v>3</v>
      </c>
      <c r="D137" s="275">
        <f t="shared" si="84"/>
        <v>2</v>
      </c>
      <c r="E137" s="275">
        <f t="shared" si="84"/>
        <v>14</v>
      </c>
      <c r="F137" s="275">
        <f t="shared" si="84"/>
        <v>3</v>
      </c>
      <c r="G137" s="275">
        <f t="shared" si="84"/>
        <v>0</v>
      </c>
      <c r="H137" s="275">
        <f t="shared" si="84"/>
        <v>1</v>
      </c>
      <c r="I137" s="275"/>
      <c r="J137" s="275">
        <f>SUM(J135:J136)</f>
        <v>1</v>
      </c>
      <c r="K137" s="258"/>
      <c r="L137" s="258"/>
      <c r="M137" s="258">
        <f>SUM(C137:L137)</f>
        <v>24</v>
      </c>
      <c r="N137" s="471"/>
      <c r="O137" s="367"/>
      <c r="P137" s="347" t="s">
        <v>5</v>
      </c>
      <c r="Q137" s="275">
        <f>SUM(Q135:Q136)</f>
        <v>7</v>
      </c>
      <c r="R137" s="275">
        <f t="shared" ref="R137:X137" si="85">SUM(R135:R136)</f>
        <v>9</v>
      </c>
      <c r="S137" s="275">
        <f t="shared" si="85"/>
        <v>6</v>
      </c>
      <c r="T137" s="275">
        <f t="shared" si="85"/>
        <v>6</v>
      </c>
      <c r="U137" s="275">
        <f t="shared" si="85"/>
        <v>8</v>
      </c>
      <c r="V137" s="275">
        <f t="shared" si="85"/>
        <v>4</v>
      </c>
      <c r="W137" s="275">
        <f t="shared" si="85"/>
        <v>1</v>
      </c>
      <c r="X137" s="275">
        <f t="shared" si="85"/>
        <v>1</v>
      </c>
      <c r="Y137" s="57"/>
      <c r="Z137" s="57"/>
      <c r="AA137" s="330">
        <f>SUM(Q137:Z137)</f>
        <v>42</v>
      </c>
    </row>
    <row r="138" spans="1:27" ht="16.5" customHeight="1" x14ac:dyDescent="0.45">
      <c r="A138" s="367"/>
      <c r="B138" s="256" t="s">
        <v>242</v>
      </c>
      <c r="C138" s="258">
        <f>C137*C105</f>
        <v>12</v>
      </c>
      <c r="D138" s="258">
        <f t="shared" ref="D138:J138" si="86">D137*D105</f>
        <v>7</v>
      </c>
      <c r="E138" s="258">
        <f t="shared" si="86"/>
        <v>42</v>
      </c>
      <c r="F138" s="258">
        <f t="shared" si="86"/>
        <v>7.5</v>
      </c>
      <c r="G138" s="258">
        <f t="shared" si="86"/>
        <v>0</v>
      </c>
      <c r="H138" s="258">
        <f t="shared" si="86"/>
        <v>1.5</v>
      </c>
      <c r="I138" s="258">
        <f t="shared" si="86"/>
        <v>0</v>
      </c>
      <c r="J138" s="258">
        <f t="shared" si="86"/>
        <v>0</v>
      </c>
      <c r="K138" s="258"/>
      <c r="L138" s="258"/>
      <c r="M138" s="258">
        <f>SUM(C138:L138)</f>
        <v>70</v>
      </c>
      <c r="N138" s="471"/>
      <c r="O138" s="367"/>
      <c r="P138" s="347" t="s">
        <v>242</v>
      </c>
      <c r="Q138" s="258">
        <f>Q137*Q105</f>
        <v>28</v>
      </c>
      <c r="R138" s="57">
        <f t="shared" ref="R138:X138" si="87">R137*R105</f>
        <v>31.5</v>
      </c>
      <c r="S138" s="57">
        <f t="shared" si="87"/>
        <v>18</v>
      </c>
      <c r="T138" s="57">
        <f t="shared" si="87"/>
        <v>15</v>
      </c>
      <c r="U138" s="57">
        <f t="shared" si="87"/>
        <v>16</v>
      </c>
      <c r="V138" s="57">
        <f t="shared" si="87"/>
        <v>6</v>
      </c>
      <c r="W138" s="57">
        <f t="shared" si="87"/>
        <v>1</v>
      </c>
      <c r="X138" s="57">
        <f t="shared" si="87"/>
        <v>0</v>
      </c>
      <c r="Y138" s="57"/>
      <c r="Z138" s="57"/>
      <c r="AA138" s="330">
        <f>SUM(Q138:Z138)</f>
        <v>115.5</v>
      </c>
    </row>
    <row r="139" spans="1:27" ht="16.5" customHeight="1" x14ac:dyDescent="0.45">
      <c r="A139" s="367"/>
      <c r="B139" s="256" t="s">
        <v>26</v>
      </c>
      <c r="C139" s="420">
        <f>M138/M137</f>
        <v>2.9166666666666665</v>
      </c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471"/>
      <c r="O139" s="367"/>
      <c r="P139" s="356" t="s">
        <v>26</v>
      </c>
      <c r="Q139" s="380">
        <f>AA138/AA137</f>
        <v>2.75</v>
      </c>
      <c r="R139" s="57"/>
      <c r="S139" s="57"/>
      <c r="T139" s="57"/>
      <c r="U139" s="57"/>
      <c r="V139" s="57"/>
      <c r="W139" s="57"/>
      <c r="X139" s="57"/>
      <c r="Y139" s="57"/>
      <c r="Z139" s="57"/>
      <c r="AA139" s="330"/>
    </row>
    <row r="140" spans="1:27" ht="16.5" customHeight="1" thickBot="1" x14ac:dyDescent="0.5">
      <c r="A140" s="367"/>
      <c r="B140" s="256" t="s">
        <v>28</v>
      </c>
      <c r="C140" s="422">
        <f>(C137*100)/M137</f>
        <v>12.5</v>
      </c>
      <c r="D140" s="422">
        <f>(D137*100)/M137</f>
        <v>8.3333333333333339</v>
      </c>
      <c r="E140" s="422">
        <f>(E137*100)/M137</f>
        <v>58.333333333333336</v>
      </c>
      <c r="F140" s="422">
        <f>(F137*100)/M137</f>
        <v>12.5</v>
      </c>
      <c r="G140" s="422">
        <f>(G137*100)/M137</f>
        <v>0</v>
      </c>
      <c r="H140" s="422">
        <f>(H137*100)/M137</f>
        <v>4.166666666666667</v>
      </c>
      <c r="I140" s="422">
        <f>(I137*100)/M137</f>
        <v>0</v>
      </c>
      <c r="J140" s="422">
        <f>(J137*100)/M137</f>
        <v>4.166666666666667</v>
      </c>
      <c r="K140" s="260"/>
      <c r="L140" s="260"/>
      <c r="M140" s="420">
        <f>SUM(C140:L140)</f>
        <v>100.00000000000001</v>
      </c>
      <c r="N140" s="472"/>
      <c r="O140" s="367"/>
      <c r="P140" s="362" t="s">
        <v>28</v>
      </c>
      <c r="Q140" s="382">
        <f>(Q137*100)/AA137</f>
        <v>16.666666666666668</v>
      </c>
      <c r="R140" s="332">
        <f>(R137*100)/AA137</f>
        <v>21.428571428571427</v>
      </c>
      <c r="S140" s="332">
        <f>(S137*100)/AA137</f>
        <v>14.285714285714286</v>
      </c>
      <c r="T140" s="332">
        <f>(T137*100)/AA137</f>
        <v>14.285714285714286</v>
      </c>
      <c r="U140" s="332">
        <f>(U137*100)/AA137</f>
        <v>19.047619047619047</v>
      </c>
      <c r="V140" s="332">
        <f>(V137*100)/AA137</f>
        <v>9.5238095238095237</v>
      </c>
      <c r="W140" s="332">
        <f>(W137*100)/AA137</f>
        <v>2.3809523809523809</v>
      </c>
      <c r="X140" s="570">
        <f>(X137*100)/AA137</f>
        <v>2.3809523809523809</v>
      </c>
      <c r="Y140" s="333"/>
      <c r="Z140" s="333"/>
      <c r="AA140" s="334">
        <f>SUM(Q140:Z140)</f>
        <v>100</v>
      </c>
    </row>
    <row r="141" spans="1:27" ht="16.5" customHeight="1" x14ac:dyDescent="0.55000000000000004">
      <c r="A141" s="367"/>
      <c r="B141" s="423" t="s">
        <v>354</v>
      </c>
      <c r="C141" s="424">
        <f>C137+C131+C125+C119+C113+C107</f>
        <v>97</v>
      </c>
      <c r="D141" s="424">
        <f t="shared" ref="D141:J141" si="88">D137+D131+D125+D119+D113+D107</f>
        <v>22</v>
      </c>
      <c r="E141" s="424">
        <f t="shared" si="88"/>
        <v>53</v>
      </c>
      <c r="F141" s="424">
        <f t="shared" si="88"/>
        <v>39</v>
      </c>
      <c r="G141" s="424">
        <f t="shared" si="88"/>
        <v>64</v>
      </c>
      <c r="H141" s="424">
        <f t="shared" si="88"/>
        <v>30</v>
      </c>
      <c r="I141" s="424">
        <f t="shared" si="88"/>
        <v>17</v>
      </c>
      <c r="J141" s="424">
        <f t="shared" si="88"/>
        <v>19</v>
      </c>
      <c r="K141" s="256"/>
      <c r="L141" s="256"/>
      <c r="M141" s="510">
        <f>SUM(C141:L141)</f>
        <v>341</v>
      </c>
      <c r="N141" s="511"/>
      <c r="O141" s="487"/>
      <c r="P141" s="507" t="s">
        <v>354</v>
      </c>
      <c r="Q141" s="383">
        <f>Q137+Q131+Q125+Q119+Q113+Q107</f>
        <v>60</v>
      </c>
      <c r="R141" s="321">
        <f t="shared" ref="R141:X141" si="89">R137+R131+R125+R119+R113+R107</f>
        <v>46</v>
      </c>
      <c r="S141" s="321">
        <f t="shared" si="89"/>
        <v>52</v>
      </c>
      <c r="T141" s="321">
        <f t="shared" si="89"/>
        <v>47</v>
      </c>
      <c r="U141" s="321">
        <f t="shared" si="89"/>
        <v>51</v>
      </c>
      <c r="V141" s="321">
        <f t="shared" si="89"/>
        <v>34</v>
      </c>
      <c r="W141" s="321">
        <f t="shared" si="89"/>
        <v>49</v>
      </c>
      <c r="X141" s="321">
        <f t="shared" si="89"/>
        <v>22</v>
      </c>
      <c r="Y141" s="322"/>
      <c r="Z141" s="322"/>
      <c r="AA141" s="323">
        <f>SUM(Q141:Z141)</f>
        <v>361</v>
      </c>
    </row>
    <row r="142" spans="1:27" ht="16.5" customHeight="1" x14ac:dyDescent="0.55000000000000004">
      <c r="A142" s="426"/>
      <c r="B142" s="53" t="s">
        <v>362</v>
      </c>
      <c r="C142" s="53">
        <f>C141*C105</f>
        <v>388</v>
      </c>
      <c r="D142" s="53">
        <f t="shared" ref="D142:J142" si="90">D141*D105</f>
        <v>77</v>
      </c>
      <c r="E142" s="53">
        <f t="shared" si="90"/>
        <v>159</v>
      </c>
      <c r="F142" s="53">
        <f t="shared" si="90"/>
        <v>97.5</v>
      </c>
      <c r="G142" s="53">
        <f t="shared" si="90"/>
        <v>128</v>
      </c>
      <c r="H142" s="53">
        <f t="shared" si="90"/>
        <v>45</v>
      </c>
      <c r="I142" s="53">
        <f t="shared" si="90"/>
        <v>17</v>
      </c>
      <c r="J142" s="53">
        <f t="shared" si="90"/>
        <v>0</v>
      </c>
      <c r="K142" s="53"/>
      <c r="L142" s="53"/>
      <c r="M142" s="483">
        <f>SUM(C142:L142)</f>
        <v>911.5</v>
      </c>
      <c r="N142" s="476"/>
      <c r="O142" s="436"/>
      <c r="P142" s="347" t="s">
        <v>242</v>
      </c>
      <c r="Q142" s="262">
        <f>R141*Q105</f>
        <v>184</v>
      </c>
      <c r="R142" s="249">
        <f t="shared" ref="R142:X142" si="91">S141*R105</f>
        <v>182</v>
      </c>
      <c r="S142" s="249">
        <f t="shared" si="91"/>
        <v>141</v>
      </c>
      <c r="T142" s="249">
        <f t="shared" si="91"/>
        <v>127.5</v>
      </c>
      <c r="U142" s="249">
        <f t="shared" si="91"/>
        <v>68</v>
      </c>
      <c r="V142" s="249">
        <f t="shared" si="91"/>
        <v>73.5</v>
      </c>
      <c r="W142" s="249">
        <f t="shared" si="91"/>
        <v>22</v>
      </c>
      <c r="X142" s="249">
        <f t="shared" si="91"/>
        <v>0</v>
      </c>
      <c r="Y142" s="255"/>
      <c r="Z142" s="255"/>
      <c r="AA142" s="324">
        <f>SUM(Q142:Z142)</f>
        <v>798</v>
      </c>
    </row>
    <row r="143" spans="1:27" ht="16.5" customHeight="1" x14ac:dyDescent="0.55000000000000004">
      <c r="A143" s="426"/>
      <c r="B143" s="53" t="s">
        <v>353</v>
      </c>
      <c r="C143" s="80">
        <f>(C141*100)/M141</f>
        <v>28.44574780058651</v>
      </c>
      <c r="D143" s="80">
        <f>(D141*100)/M141</f>
        <v>6.4516129032258061</v>
      </c>
      <c r="E143" s="80">
        <f>(E141*100)/M141</f>
        <v>15.542521994134898</v>
      </c>
      <c r="F143" s="80">
        <f>(F141*100)/M141</f>
        <v>11.436950146627566</v>
      </c>
      <c r="G143" s="80">
        <f>(G141*100)/M141</f>
        <v>18.768328445747802</v>
      </c>
      <c r="H143" s="80">
        <f>(H141*100)/M141</f>
        <v>8.7976539589442808</v>
      </c>
      <c r="I143" s="80">
        <f>(I141*100)/M141</f>
        <v>4.9853372434017595</v>
      </c>
      <c r="J143" s="80">
        <f>(J141*100)/M141</f>
        <v>5.5718475073313787</v>
      </c>
      <c r="K143" s="53"/>
      <c r="L143" s="53"/>
      <c r="M143" s="484">
        <f>SUM(C143:L143)</f>
        <v>100</v>
      </c>
      <c r="N143" s="486"/>
      <c r="O143" s="487"/>
      <c r="P143" s="508" t="s">
        <v>353</v>
      </c>
      <c r="Q143" s="263">
        <f>(Q141*100)/AA141</f>
        <v>16.62049861495845</v>
      </c>
      <c r="R143" s="453">
        <f>(R141*100)/AA141</f>
        <v>12.742382271468143</v>
      </c>
      <c r="S143" s="453">
        <f>(S141*100)/AA141</f>
        <v>14.404432132963988</v>
      </c>
      <c r="T143" s="453">
        <f>(T141*100)/AA141</f>
        <v>13.019390581717451</v>
      </c>
      <c r="U143" s="453">
        <f>(U141*100)/AA141</f>
        <v>14.127423822714681</v>
      </c>
      <c r="V143" s="453">
        <f>(V141*100)/AA141</f>
        <v>9.418282548476455</v>
      </c>
      <c r="W143" s="453">
        <f>(W141*100)/AA141</f>
        <v>13.573407202216066</v>
      </c>
      <c r="X143" s="453">
        <f>(X141*100)/AA141</f>
        <v>6.094182825484765</v>
      </c>
      <c r="Y143" s="255"/>
      <c r="Z143" s="255"/>
      <c r="AA143" s="325">
        <f>SUM(Q143:Z143)</f>
        <v>100</v>
      </c>
    </row>
    <row r="144" spans="1:27" ht="16.5" customHeight="1" thickBot="1" x14ac:dyDescent="0.6">
      <c r="A144" s="426"/>
      <c r="B144" s="784" t="s">
        <v>360</v>
      </c>
      <c r="C144" s="785"/>
      <c r="D144" s="776">
        <f>M142/M141</f>
        <v>2.6730205278592374</v>
      </c>
      <c r="E144" s="777"/>
      <c r="F144" s="777"/>
      <c r="G144" s="777"/>
      <c r="H144" s="777"/>
      <c r="I144" s="777"/>
      <c r="J144" s="777"/>
      <c r="K144" s="777"/>
      <c r="L144" s="777"/>
      <c r="M144" s="777"/>
      <c r="N144" s="414"/>
      <c r="O144" s="487"/>
      <c r="P144" s="509" t="s">
        <v>27</v>
      </c>
      <c r="Q144" s="350">
        <f>AA142/AA141</f>
        <v>2.2105263157894739</v>
      </c>
      <c r="R144" s="326"/>
      <c r="S144" s="326"/>
      <c r="T144" s="326"/>
      <c r="U144" s="326"/>
      <c r="V144" s="326"/>
      <c r="W144" s="326"/>
      <c r="X144" s="327"/>
      <c r="Y144" s="327"/>
      <c r="Z144" s="327"/>
      <c r="AA144" s="328"/>
    </row>
    <row r="145" spans="1:27" ht="16.5" customHeight="1" x14ac:dyDescent="0.45">
      <c r="A145" s="426"/>
      <c r="B145" s="413" t="s">
        <v>355</v>
      </c>
      <c r="C145" s="409"/>
      <c r="D145" s="414">
        <f>C143+D143+E143</f>
        <v>50.439882697947212</v>
      </c>
      <c r="E145" s="78"/>
      <c r="F145" s="78"/>
      <c r="G145" s="78"/>
      <c r="H145" s="5" t="s">
        <v>361</v>
      </c>
      <c r="I145" s="78"/>
      <c r="J145" s="78"/>
      <c r="K145" s="78"/>
      <c r="L145" s="78"/>
      <c r="M145" s="197"/>
      <c r="N145" s="197"/>
      <c r="O145" s="244"/>
      <c r="P145" s="215" t="s">
        <v>355</v>
      </c>
      <c r="Q145" s="196"/>
      <c r="R145" s="704">
        <v>43.77</v>
      </c>
      <c r="S145" s="268"/>
      <c r="T145" s="413" t="s">
        <v>380</v>
      </c>
      <c r="U145" s="268"/>
      <c r="V145" s="268"/>
      <c r="W145" s="268"/>
      <c r="X145" s="196"/>
      <c r="Y145" s="197"/>
      <c r="Z145" s="197"/>
      <c r="AA145" s="198"/>
    </row>
    <row r="146" spans="1:27" ht="16.5" customHeight="1" x14ac:dyDescent="0.55000000000000004">
      <c r="A146" s="182"/>
      <c r="B146" s="5"/>
      <c r="C146" s="5"/>
      <c r="D146" s="5"/>
      <c r="E146" s="5"/>
      <c r="F146" s="78"/>
      <c r="G146" s="78"/>
      <c r="H146" s="78"/>
      <c r="I146" s="78"/>
      <c r="J146" s="78"/>
      <c r="K146" s="78"/>
      <c r="L146" s="78"/>
      <c r="M146" s="197"/>
      <c r="N146" s="197"/>
      <c r="O146" s="182"/>
      <c r="P146" s="215"/>
      <c r="Q146" s="196"/>
      <c r="R146" s="512"/>
      <c r="S146" s="268"/>
      <c r="T146" s="413"/>
      <c r="U146" s="268"/>
      <c r="V146" s="268"/>
      <c r="W146" s="268"/>
      <c r="X146" s="196"/>
      <c r="Y146" s="197"/>
      <c r="Z146" s="197"/>
      <c r="AA146" s="198"/>
    </row>
    <row r="147" spans="1:27" s="1" customFormat="1" ht="16.5" customHeight="1" x14ac:dyDescent="0.55000000000000004">
      <c r="A147" s="182"/>
      <c r="B147" s="5"/>
      <c r="C147" s="5"/>
      <c r="D147" s="5"/>
      <c r="E147" s="5"/>
      <c r="F147" s="78"/>
      <c r="G147" s="78"/>
      <c r="H147" s="78"/>
      <c r="I147" s="78"/>
      <c r="J147" s="78"/>
      <c r="K147" s="78"/>
      <c r="L147" s="78"/>
      <c r="M147" s="197"/>
      <c r="N147" s="197"/>
      <c r="O147" s="182"/>
      <c r="P147" s="215"/>
      <c r="Q147" s="196"/>
      <c r="R147" s="512"/>
      <c r="S147" s="268"/>
      <c r="T147" s="413"/>
      <c r="U147" s="268"/>
      <c r="V147" s="268"/>
      <c r="W147" s="268"/>
      <c r="X147" s="196"/>
      <c r="Y147" s="197"/>
      <c r="Z147" s="197"/>
      <c r="AA147" s="198"/>
    </row>
    <row r="148" spans="1:27" ht="18" customHeight="1" x14ac:dyDescent="0.2">
      <c r="A148" s="182"/>
      <c r="B148" s="730" t="s">
        <v>255</v>
      </c>
      <c r="C148" s="730"/>
      <c r="D148" s="730"/>
      <c r="E148" s="730"/>
      <c r="F148" s="730"/>
      <c r="G148" s="730"/>
      <c r="H148" s="730"/>
      <c r="I148" s="730"/>
      <c r="J148" s="730"/>
      <c r="K148" s="730"/>
      <c r="L148" s="730"/>
      <c r="M148" s="730"/>
      <c r="N148" s="450"/>
      <c r="O148" s="182"/>
      <c r="P148" s="730" t="s">
        <v>255</v>
      </c>
      <c r="Q148" s="730"/>
      <c r="R148" s="730"/>
      <c r="S148" s="730"/>
      <c r="T148" s="730"/>
      <c r="U148" s="730"/>
      <c r="V148" s="730"/>
      <c r="W148" s="730"/>
      <c r="X148" s="730"/>
      <c r="Y148" s="730"/>
      <c r="Z148" s="730"/>
      <c r="AA148" s="730"/>
    </row>
    <row r="149" spans="1:27" ht="16.5" customHeight="1" thickBot="1" x14ac:dyDescent="0.25">
      <c r="A149" s="182"/>
      <c r="B149" s="731" t="s">
        <v>358</v>
      </c>
      <c r="C149" s="731"/>
      <c r="D149" s="731"/>
      <c r="E149" s="731"/>
      <c r="F149" s="731"/>
      <c r="G149" s="731"/>
      <c r="H149" s="731"/>
      <c r="I149" s="731"/>
      <c r="J149" s="731"/>
      <c r="K149" s="731"/>
      <c r="L149" s="731"/>
      <c r="M149" s="731"/>
      <c r="N149" s="451"/>
      <c r="O149" s="182"/>
      <c r="P149" s="731" t="s">
        <v>371</v>
      </c>
      <c r="Q149" s="731"/>
      <c r="R149" s="731"/>
      <c r="S149" s="731"/>
      <c r="T149" s="731"/>
      <c r="U149" s="731"/>
      <c r="V149" s="731"/>
      <c r="W149" s="731"/>
      <c r="X149" s="731"/>
      <c r="Y149" s="731"/>
      <c r="Z149" s="731"/>
      <c r="AA149" s="731"/>
    </row>
    <row r="150" spans="1:27" ht="16.5" customHeight="1" x14ac:dyDescent="0.2">
      <c r="A150" s="182"/>
      <c r="B150" s="707" t="s">
        <v>1</v>
      </c>
      <c r="C150" s="709" t="s">
        <v>2</v>
      </c>
      <c r="D150" s="710"/>
      <c r="E150" s="710"/>
      <c r="F150" s="710"/>
      <c r="G150" s="710"/>
      <c r="H150" s="710"/>
      <c r="I150" s="710"/>
      <c r="J150" s="710"/>
      <c r="K150" s="710"/>
      <c r="L150" s="710"/>
      <c r="M150" s="10"/>
      <c r="N150" s="11"/>
      <c r="O150" s="182"/>
      <c r="P150" s="707" t="s">
        <v>1</v>
      </c>
      <c r="Q150" s="709" t="s">
        <v>2</v>
      </c>
      <c r="R150" s="710"/>
      <c r="S150" s="710"/>
      <c r="T150" s="710"/>
      <c r="U150" s="710"/>
      <c r="V150" s="710"/>
      <c r="W150" s="710"/>
      <c r="X150" s="710"/>
      <c r="Y150" s="710"/>
      <c r="Z150" s="710"/>
      <c r="AA150" s="10"/>
    </row>
    <row r="151" spans="1:27" ht="16.5" customHeight="1" thickBot="1" x14ac:dyDescent="0.25">
      <c r="A151" s="182"/>
      <c r="B151" s="708"/>
      <c r="C151" s="12">
        <v>4</v>
      </c>
      <c r="D151" s="12">
        <v>3.5</v>
      </c>
      <c r="E151" s="12">
        <v>3</v>
      </c>
      <c r="F151" s="12">
        <v>2.5</v>
      </c>
      <c r="G151" s="12">
        <v>2</v>
      </c>
      <c r="H151" s="12">
        <v>1.5</v>
      </c>
      <c r="I151" s="12">
        <v>1</v>
      </c>
      <c r="J151" s="12">
        <v>0</v>
      </c>
      <c r="K151" s="12" t="s">
        <v>3</v>
      </c>
      <c r="L151" s="12" t="s">
        <v>4</v>
      </c>
      <c r="M151" s="13" t="s">
        <v>5</v>
      </c>
      <c r="N151" s="446"/>
      <c r="O151" s="182"/>
      <c r="P151" s="708"/>
      <c r="Q151" s="12">
        <v>4</v>
      </c>
      <c r="R151" s="12">
        <v>3.5</v>
      </c>
      <c r="S151" s="12">
        <v>3</v>
      </c>
      <c r="T151" s="12">
        <v>2.5</v>
      </c>
      <c r="U151" s="12">
        <v>2</v>
      </c>
      <c r="V151" s="12">
        <v>1.5</v>
      </c>
      <c r="W151" s="12">
        <v>1</v>
      </c>
      <c r="X151" s="12">
        <v>0</v>
      </c>
      <c r="Y151" s="12" t="s">
        <v>3</v>
      </c>
      <c r="Z151" s="12" t="s">
        <v>4</v>
      </c>
      <c r="AA151" s="13" t="s">
        <v>5</v>
      </c>
    </row>
    <row r="152" spans="1:27" ht="16.5" customHeight="1" x14ac:dyDescent="0.2">
      <c r="A152" s="182"/>
      <c r="B152" s="50" t="s">
        <v>81</v>
      </c>
      <c r="C152" s="51">
        <v>7</v>
      </c>
      <c r="D152" s="51">
        <v>3</v>
      </c>
      <c r="E152" s="51">
        <v>4</v>
      </c>
      <c r="F152" s="51">
        <v>5</v>
      </c>
      <c r="G152" s="51">
        <v>11</v>
      </c>
      <c r="H152" s="51">
        <v>14</v>
      </c>
      <c r="I152" s="51">
        <v>12</v>
      </c>
      <c r="J152" s="72"/>
      <c r="K152" s="51"/>
      <c r="L152" s="51"/>
      <c r="M152" s="51">
        <f>SUM(C152:L152)</f>
        <v>56</v>
      </c>
      <c r="N152" s="78"/>
      <c r="O152" s="182"/>
      <c r="P152" s="289" t="s">
        <v>80</v>
      </c>
      <c r="Q152" s="279">
        <v>8</v>
      </c>
      <c r="R152" s="279">
        <v>5</v>
      </c>
      <c r="S152" s="279">
        <v>7</v>
      </c>
      <c r="T152" s="279">
        <v>4</v>
      </c>
      <c r="U152" s="279">
        <v>7</v>
      </c>
      <c r="V152" s="279">
        <v>14</v>
      </c>
      <c r="W152" s="279">
        <v>11</v>
      </c>
      <c r="X152" s="279">
        <v>0</v>
      </c>
      <c r="Y152" s="279"/>
      <c r="Z152" s="279"/>
      <c r="AA152" s="280">
        <f>SUM(Q152:Z152)</f>
        <v>56</v>
      </c>
    </row>
    <row r="153" spans="1:27" ht="16.5" customHeight="1" x14ac:dyDescent="0.2">
      <c r="A153" s="182"/>
      <c r="B153" s="53" t="s">
        <v>5</v>
      </c>
      <c r="C153" s="51">
        <f t="shared" ref="C153:J153" si="92">SUM(C152:C152)</f>
        <v>7</v>
      </c>
      <c r="D153" s="51">
        <f t="shared" si="92"/>
        <v>3</v>
      </c>
      <c r="E153" s="51">
        <f t="shared" si="92"/>
        <v>4</v>
      </c>
      <c r="F153" s="51">
        <f t="shared" si="92"/>
        <v>5</v>
      </c>
      <c r="G153" s="51">
        <f t="shared" si="92"/>
        <v>11</v>
      </c>
      <c r="H153" s="51">
        <f t="shared" si="92"/>
        <v>14</v>
      </c>
      <c r="I153" s="51">
        <f t="shared" si="92"/>
        <v>12</v>
      </c>
      <c r="J153" s="51">
        <f t="shared" si="92"/>
        <v>0</v>
      </c>
      <c r="K153" s="51"/>
      <c r="L153" s="51"/>
      <c r="M153" s="53">
        <f>SUM(C153:L153)</f>
        <v>56</v>
      </c>
      <c r="N153" s="78"/>
      <c r="O153" s="182"/>
      <c r="P153" s="290" t="s">
        <v>5</v>
      </c>
      <c r="Q153" s="51">
        <f t="shared" ref="Q153:X153" si="93">SUM(Q152:Q152)</f>
        <v>8</v>
      </c>
      <c r="R153" s="51">
        <f t="shared" si="93"/>
        <v>5</v>
      </c>
      <c r="S153" s="51">
        <f t="shared" si="93"/>
        <v>7</v>
      </c>
      <c r="T153" s="51">
        <f t="shared" si="93"/>
        <v>4</v>
      </c>
      <c r="U153" s="51">
        <f t="shared" si="93"/>
        <v>7</v>
      </c>
      <c r="V153" s="51">
        <f t="shared" si="93"/>
        <v>14</v>
      </c>
      <c r="W153" s="51">
        <f t="shared" si="93"/>
        <v>11</v>
      </c>
      <c r="X153" s="51">
        <f t="shared" si="93"/>
        <v>0</v>
      </c>
      <c r="Y153" s="51"/>
      <c r="Z153" s="51"/>
      <c r="AA153" s="282">
        <f>SUM(Q153:Z153)</f>
        <v>56</v>
      </c>
    </row>
    <row r="154" spans="1:27" ht="16.5" customHeight="1" x14ac:dyDescent="0.2">
      <c r="A154" s="182"/>
      <c r="B154" s="53" t="s">
        <v>242</v>
      </c>
      <c r="C154" s="51">
        <f t="shared" ref="C154:J154" si="94">C153*C151</f>
        <v>28</v>
      </c>
      <c r="D154" s="51">
        <f t="shared" si="94"/>
        <v>10.5</v>
      </c>
      <c r="E154" s="51">
        <f t="shared" si="94"/>
        <v>12</v>
      </c>
      <c r="F154" s="51">
        <f t="shared" si="94"/>
        <v>12.5</v>
      </c>
      <c r="G154" s="51">
        <f t="shared" si="94"/>
        <v>22</v>
      </c>
      <c r="H154" s="51">
        <f t="shared" si="94"/>
        <v>21</v>
      </c>
      <c r="I154" s="51">
        <f t="shared" si="94"/>
        <v>12</v>
      </c>
      <c r="J154" s="51">
        <f t="shared" si="94"/>
        <v>0</v>
      </c>
      <c r="K154" s="51"/>
      <c r="L154" s="51"/>
      <c r="M154" s="53">
        <f>SUM(C154:L154)</f>
        <v>118</v>
      </c>
      <c r="N154" s="78"/>
      <c r="O154" s="182"/>
      <c r="P154" s="290" t="s">
        <v>242</v>
      </c>
      <c r="Q154" s="51">
        <f t="shared" ref="Q154:X154" si="95">Q153*Q151</f>
        <v>32</v>
      </c>
      <c r="R154" s="51">
        <f t="shared" si="95"/>
        <v>17.5</v>
      </c>
      <c r="S154" s="51">
        <f t="shared" si="95"/>
        <v>21</v>
      </c>
      <c r="T154" s="51">
        <f t="shared" si="95"/>
        <v>10</v>
      </c>
      <c r="U154" s="51">
        <f t="shared" si="95"/>
        <v>14</v>
      </c>
      <c r="V154" s="51">
        <f t="shared" si="95"/>
        <v>21</v>
      </c>
      <c r="W154" s="51">
        <f t="shared" si="95"/>
        <v>11</v>
      </c>
      <c r="X154" s="51">
        <f t="shared" si="95"/>
        <v>0</v>
      </c>
      <c r="Y154" s="51"/>
      <c r="Z154" s="51"/>
      <c r="AA154" s="282">
        <f>SUM(Q154:Z154)</f>
        <v>126.5</v>
      </c>
    </row>
    <row r="155" spans="1:27" ht="16.5" customHeight="1" x14ac:dyDescent="0.2">
      <c r="A155" s="182"/>
      <c r="B155" s="53" t="s">
        <v>26</v>
      </c>
      <c r="C155" s="150">
        <f>M154/M153</f>
        <v>2.1071428571428572</v>
      </c>
      <c r="D155" s="51"/>
      <c r="E155" s="51"/>
      <c r="F155" s="51"/>
      <c r="G155" s="51"/>
      <c r="H155" s="51"/>
      <c r="I155" s="51"/>
      <c r="J155" s="51"/>
      <c r="K155" s="51"/>
      <c r="L155" s="51"/>
      <c r="M155" s="53"/>
      <c r="N155" s="78"/>
      <c r="O155" s="182"/>
      <c r="P155" s="296" t="s">
        <v>26</v>
      </c>
      <c r="Q155" s="236">
        <f>AA154/AA153</f>
        <v>2.2589285714285716</v>
      </c>
      <c r="R155" s="51"/>
      <c r="S155" s="51"/>
      <c r="T155" s="51"/>
      <c r="U155" s="51"/>
      <c r="V155" s="51"/>
      <c r="W155" s="51"/>
      <c r="X155" s="51"/>
      <c r="Y155" s="51"/>
      <c r="Z155" s="51"/>
      <c r="AA155" s="282"/>
    </row>
    <row r="156" spans="1:27" ht="16.5" customHeight="1" x14ac:dyDescent="0.2">
      <c r="A156" s="182"/>
      <c r="B156" s="53" t="s">
        <v>28</v>
      </c>
      <c r="C156" s="150">
        <f>(C153*100)/M153</f>
        <v>12.5</v>
      </c>
      <c r="D156" s="150">
        <f>(D153*100)/M153</f>
        <v>5.3571428571428568</v>
      </c>
      <c r="E156" s="150">
        <f>(E153*100)/M153</f>
        <v>7.1428571428571432</v>
      </c>
      <c r="F156" s="150">
        <f>(F153*100)/M153</f>
        <v>8.9285714285714288</v>
      </c>
      <c r="G156" s="150">
        <f>(G153*100)/M153</f>
        <v>19.642857142857142</v>
      </c>
      <c r="H156" s="150">
        <f>(H153*100)/M153</f>
        <v>25</v>
      </c>
      <c r="I156" s="150">
        <f>(I153*100)/M153</f>
        <v>21.428571428571427</v>
      </c>
      <c r="J156" s="150">
        <f>(J153*100)/M153</f>
        <v>0</v>
      </c>
      <c r="K156" s="427"/>
      <c r="L156" s="427"/>
      <c r="M156" s="53">
        <f>SUM(C156:L156)</f>
        <v>100</v>
      </c>
      <c r="N156" s="160"/>
      <c r="O156" s="182"/>
      <c r="P156" s="290" t="s">
        <v>28</v>
      </c>
      <c r="Q156" s="150">
        <f>(Q153*100)/AA153</f>
        <v>14.285714285714286</v>
      </c>
      <c r="R156" s="150">
        <f>(R153*100)/AA153</f>
        <v>8.9285714285714288</v>
      </c>
      <c r="S156" s="150">
        <f>(S153*100)/AA153</f>
        <v>12.5</v>
      </c>
      <c r="T156" s="150">
        <f>(T153*100)/AA153</f>
        <v>7.1428571428571432</v>
      </c>
      <c r="U156" s="150">
        <f>(U153*100)/AA153</f>
        <v>12.5</v>
      </c>
      <c r="V156" s="150">
        <f>(V153*100)/AA153</f>
        <v>25</v>
      </c>
      <c r="W156" s="150">
        <f>(W153*100)/AA153</f>
        <v>19.642857142857142</v>
      </c>
      <c r="X156" s="150">
        <f>(X153*100)/AA153</f>
        <v>0</v>
      </c>
      <c r="Y156" s="73"/>
      <c r="Z156" s="73"/>
      <c r="AA156" s="282">
        <f>SUM(Q156:Z156)</f>
        <v>100</v>
      </c>
    </row>
    <row r="157" spans="1:27" ht="16.5" customHeight="1" x14ac:dyDescent="0.2">
      <c r="A157" s="182"/>
      <c r="B157" s="50" t="s">
        <v>83</v>
      </c>
      <c r="C157" s="51">
        <v>10</v>
      </c>
      <c r="D157" s="51">
        <v>5</v>
      </c>
      <c r="E157" s="51">
        <v>15</v>
      </c>
      <c r="F157" s="51">
        <v>11</v>
      </c>
      <c r="G157" s="51">
        <v>3</v>
      </c>
      <c r="H157" s="51">
        <v>6</v>
      </c>
      <c r="I157" s="51">
        <v>18</v>
      </c>
      <c r="J157" s="51"/>
      <c r="K157" s="15"/>
      <c r="L157" s="15"/>
      <c r="M157" s="53">
        <f>SUM(C157:L157)</f>
        <v>68</v>
      </c>
      <c r="N157" s="78"/>
      <c r="O157" s="182"/>
      <c r="P157" s="290" t="s">
        <v>85</v>
      </c>
      <c r="Q157" s="108">
        <v>8</v>
      </c>
      <c r="R157" s="108">
        <v>3</v>
      </c>
      <c r="S157" s="108">
        <v>6</v>
      </c>
      <c r="T157" s="108">
        <v>10</v>
      </c>
      <c r="U157" s="108">
        <v>12</v>
      </c>
      <c r="V157" s="108">
        <v>15</v>
      </c>
      <c r="W157" s="108">
        <v>11</v>
      </c>
      <c r="X157" s="108">
        <v>2</v>
      </c>
      <c r="Y157" s="442"/>
      <c r="Z157" s="15"/>
      <c r="AA157" s="282">
        <f>SUM(Q157:Z157)</f>
        <v>67</v>
      </c>
    </row>
    <row r="158" spans="1:27" ht="16.5" customHeight="1" x14ac:dyDescent="0.2">
      <c r="A158" s="182"/>
      <c r="B158" s="71" t="s">
        <v>82</v>
      </c>
      <c r="C158" s="53">
        <v>27</v>
      </c>
      <c r="D158" s="53">
        <v>8</v>
      </c>
      <c r="E158" s="53">
        <v>5</v>
      </c>
      <c r="F158" s="53">
        <v>10</v>
      </c>
      <c r="G158" s="53">
        <v>5</v>
      </c>
      <c r="H158" s="53">
        <v>10</v>
      </c>
      <c r="I158" s="53">
        <v>3</v>
      </c>
      <c r="J158" s="53"/>
      <c r="K158" s="51"/>
      <c r="L158" s="51"/>
      <c r="M158" s="53">
        <f>SUM(C158:L158)</f>
        <v>68</v>
      </c>
      <c r="N158" s="78"/>
      <c r="O158" s="182"/>
      <c r="P158" s="444" t="s">
        <v>377</v>
      </c>
      <c r="Q158" s="53">
        <v>28</v>
      </c>
      <c r="R158" s="53">
        <v>8</v>
      </c>
      <c r="S158" s="53">
        <v>6</v>
      </c>
      <c r="T158" s="53">
        <v>3</v>
      </c>
      <c r="U158" s="53">
        <v>7</v>
      </c>
      <c r="V158" s="53">
        <v>6</v>
      </c>
      <c r="W158" s="53">
        <v>7</v>
      </c>
      <c r="X158" s="53">
        <v>1</v>
      </c>
      <c r="Y158" s="51"/>
      <c r="Z158" s="51"/>
      <c r="AA158" s="282">
        <f>SUM(Q158:Z158)</f>
        <v>66</v>
      </c>
    </row>
    <row r="159" spans="1:27" ht="16.5" customHeight="1" x14ac:dyDescent="0.2">
      <c r="A159" s="182"/>
      <c r="B159" s="53" t="s">
        <v>5</v>
      </c>
      <c r="C159" s="51">
        <f t="shared" ref="C159:J159" si="96">SUM(C157:C158)</f>
        <v>37</v>
      </c>
      <c r="D159" s="51">
        <f t="shared" si="96"/>
        <v>13</v>
      </c>
      <c r="E159" s="51">
        <f t="shared" si="96"/>
        <v>20</v>
      </c>
      <c r="F159" s="51">
        <f t="shared" si="96"/>
        <v>21</v>
      </c>
      <c r="G159" s="51">
        <f t="shared" si="96"/>
        <v>8</v>
      </c>
      <c r="H159" s="51">
        <f t="shared" si="96"/>
        <v>16</v>
      </c>
      <c r="I159" s="51">
        <f t="shared" si="96"/>
        <v>21</v>
      </c>
      <c r="J159" s="51">
        <f t="shared" si="96"/>
        <v>0</v>
      </c>
      <c r="K159" s="51"/>
      <c r="L159" s="51"/>
      <c r="M159" s="53">
        <f>SUM(C159:L159)</f>
        <v>136</v>
      </c>
      <c r="N159" s="78"/>
      <c r="O159" s="182"/>
      <c r="P159" s="290" t="s">
        <v>5</v>
      </c>
      <c r="Q159" s="51">
        <f t="shared" ref="Q159:X159" si="97">SUM(Q157:Q158)</f>
        <v>36</v>
      </c>
      <c r="R159" s="51">
        <f t="shared" si="97"/>
        <v>11</v>
      </c>
      <c r="S159" s="51">
        <f t="shared" si="97"/>
        <v>12</v>
      </c>
      <c r="T159" s="51">
        <f t="shared" si="97"/>
        <v>13</v>
      </c>
      <c r="U159" s="51">
        <f t="shared" si="97"/>
        <v>19</v>
      </c>
      <c r="V159" s="51">
        <f t="shared" si="97"/>
        <v>21</v>
      </c>
      <c r="W159" s="51">
        <f t="shared" si="97"/>
        <v>18</v>
      </c>
      <c r="X159" s="51">
        <f t="shared" si="97"/>
        <v>3</v>
      </c>
      <c r="Y159" s="51"/>
      <c r="Z159" s="51"/>
      <c r="AA159" s="282">
        <f>SUM(AA157:AA158)</f>
        <v>133</v>
      </c>
    </row>
    <row r="160" spans="1:27" ht="16.5" customHeight="1" x14ac:dyDescent="0.2">
      <c r="A160" s="182"/>
      <c r="B160" s="53" t="s">
        <v>242</v>
      </c>
      <c r="C160" s="51">
        <f t="shared" ref="C160:J160" si="98">C159*C151</f>
        <v>148</v>
      </c>
      <c r="D160" s="51">
        <f t="shared" si="98"/>
        <v>45.5</v>
      </c>
      <c r="E160" s="51">
        <f t="shared" si="98"/>
        <v>60</v>
      </c>
      <c r="F160" s="51">
        <f t="shared" si="98"/>
        <v>52.5</v>
      </c>
      <c r="G160" s="51">
        <f t="shared" si="98"/>
        <v>16</v>
      </c>
      <c r="H160" s="51">
        <f t="shared" si="98"/>
        <v>24</v>
      </c>
      <c r="I160" s="51">
        <f t="shared" si="98"/>
        <v>21</v>
      </c>
      <c r="J160" s="51">
        <f t="shared" si="98"/>
        <v>0</v>
      </c>
      <c r="K160" s="51"/>
      <c r="L160" s="51"/>
      <c r="M160" s="53">
        <f>SUM(C160:L160)</f>
        <v>367</v>
      </c>
      <c r="N160" s="78"/>
      <c r="O160" s="182"/>
      <c r="P160" s="290" t="s">
        <v>242</v>
      </c>
      <c r="Q160" s="51">
        <f t="shared" ref="Q160:X160" si="99">Q159*Q151</f>
        <v>144</v>
      </c>
      <c r="R160" s="51">
        <f t="shared" si="99"/>
        <v>38.5</v>
      </c>
      <c r="S160" s="51">
        <f t="shared" si="99"/>
        <v>36</v>
      </c>
      <c r="T160" s="51">
        <f t="shared" si="99"/>
        <v>32.5</v>
      </c>
      <c r="U160" s="51">
        <f t="shared" si="99"/>
        <v>38</v>
      </c>
      <c r="V160" s="51">
        <f t="shared" si="99"/>
        <v>31.5</v>
      </c>
      <c r="W160" s="51">
        <f t="shared" si="99"/>
        <v>18</v>
      </c>
      <c r="X160" s="51">
        <f t="shared" si="99"/>
        <v>0</v>
      </c>
      <c r="Y160" s="51"/>
      <c r="Z160" s="51"/>
      <c r="AA160" s="282">
        <f>SUM(Q160:Z160)</f>
        <v>338.5</v>
      </c>
    </row>
    <row r="161" spans="1:27" ht="16.5" customHeight="1" x14ac:dyDescent="0.2">
      <c r="A161" s="182"/>
      <c r="B161" s="53" t="s">
        <v>26</v>
      </c>
      <c r="C161" s="150">
        <f>M160/M159</f>
        <v>2.6985294117647061</v>
      </c>
      <c r="D161" s="51"/>
      <c r="E161" s="51"/>
      <c r="F161" s="51"/>
      <c r="G161" s="51"/>
      <c r="H161" s="51"/>
      <c r="I161" s="51"/>
      <c r="J161" s="51"/>
      <c r="K161" s="15"/>
      <c r="L161" s="51"/>
      <c r="M161" s="53"/>
      <c r="N161" s="78"/>
      <c r="O161" s="182"/>
      <c r="P161" s="296" t="s">
        <v>26</v>
      </c>
      <c r="Q161" s="236">
        <f>AA160/AA159</f>
        <v>2.5451127819548871</v>
      </c>
      <c r="R161" s="51"/>
      <c r="S161" s="51"/>
      <c r="T161" s="51"/>
      <c r="U161" s="51"/>
      <c r="V161" s="51"/>
      <c r="W161" s="51"/>
      <c r="X161" s="51"/>
      <c r="Y161" s="15"/>
      <c r="Z161" s="51"/>
      <c r="AA161" s="282"/>
    </row>
    <row r="162" spans="1:27" ht="16.5" customHeight="1" x14ac:dyDescent="0.2">
      <c r="A162" s="182"/>
      <c r="B162" s="53" t="s">
        <v>28</v>
      </c>
      <c r="C162" s="239">
        <f>(C159*100)/M159</f>
        <v>27.205882352941178</v>
      </c>
      <c r="D162" s="239">
        <f>(D159*100)/M159</f>
        <v>9.5588235294117645</v>
      </c>
      <c r="E162" s="239">
        <f>(E159*100)/M159</f>
        <v>14.705882352941176</v>
      </c>
      <c r="F162" s="239">
        <f>(F159*100)/M159</f>
        <v>15.441176470588236</v>
      </c>
      <c r="G162" s="239">
        <f>(G159*100)/M159</f>
        <v>5.882352941176471</v>
      </c>
      <c r="H162" s="239">
        <f>(H159*100)/M159</f>
        <v>11.764705882352942</v>
      </c>
      <c r="I162" s="239">
        <f>(I159*100)/M159</f>
        <v>15.441176470588236</v>
      </c>
      <c r="J162" s="239">
        <f>(J159*100)/M159</f>
        <v>0</v>
      </c>
      <c r="K162" s="428"/>
      <c r="L162" s="15"/>
      <c r="M162" s="53">
        <f>SUM(C162:L162)</f>
        <v>99.999999999999986</v>
      </c>
      <c r="N162" s="78"/>
      <c r="O162" s="182"/>
      <c r="P162" s="290" t="s">
        <v>28</v>
      </c>
      <c r="Q162" s="51">
        <f>(Q159*100)/AA159</f>
        <v>27.06766917293233</v>
      </c>
      <c r="R162" s="150">
        <f>(R159*100)/AA159</f>
        <v>8.2706766917293226</v>
      </c>
      <c r="S162" s="150">
        <f>(S159*100)/AA159</f>
        <v>9.022556390977444</v>
      </c>
      <c r="T162" s="150">
        <f>(T159*100)/AA159</f>
        <v>9.7744360902255636</v>
      </c>
      <c r="U162" s="150">
        <f>(U159*100)/AA159</f>
        <v>14.285714285714286</v>
      </c>
      <c r="V162" s="150">
        <f>(V159*100)/AA159</f>
        <v>15.789473684210526</v>
      </c>
      <c r="W162" s="150">
        <f>(W159*100)/AA159</f>
        <v>13.533834586466165</v>
      </c>
      <c r="X162" s="150">
        <f>(X159*100)/AA159</f>
        <v>2.255639097744361</v>
      </c>
      <c r="Y162" s="15"/>
      <c r="Z162" s="15"/>
      <c r="AA162" s="282">
        <f>SUM(Q162:Z162)</f>
        <v>100</v>
      </c>
    </row>
    <row r="163" spans="1:27" ht="16.5" customHeight="1" x14ac:dyDescent="0.2">
      <c r="A163" s="182"/>
      <c r="B163" s="50" t="s">
        <v>86</v>
      </c>
      <c r="C163" s="51">
        <v>10</v>
      </c>
      <c r="D163" s="51">
        <v>1</v>
      </c>
      <c r="E163" s="51">
        <v>9</v>
      </c>
      <c r="F163" s="51">
        <v>14</v>
      </c>
      <c r="G163" s="51">
        <v>19</v>
      </c>
      <c r="H163" s="51">
        <v>2</v>
      </c>
      <c r="I163" s="51"/>
      <c r="J163" s="51"/>
      <c r="K163" s="51"/>
      <c r="L163" s="51"/>
      <c r="M163" s="53">
        <f>SUM(C163:L163)</f>
        <v>55</v>
      </c>
      <c r="N163" s="78"/>
      <c r="O163" s="182"/>
      <c r="P163" s="290" t="s">
        <v>91</v>
      </c>
      <c r="Q163" s="53">
        <v>11</v>
      </c>
      <c r="R163" s="53">
        <v>5</v>
      </c>
      <c r="S163" s="53">
        <v>11</v>
      </c>
      <c r="T163" s="53">
        <v>8</v>
      </c>
      <c r="U163" s="53">
        <v>18</v>
      </c>
      <c r="V163" s="53">
        <v>0</v>
      </c>
      <c r="W163" s="53">
        <v>2</v>
      </c>
      <c r="X163" s="53">
        <v>0</v>
      </c>
      <c r="Y163" s="51"/>
      <c r="Z163" s="51"/>
      <c r="AA163" s="282">
        <f>SUM(Q163:Z163)</f>
        <v>55</v>
      </c>
    </row>
    <row r="164" spans="1:27" ht="16.5" customHeight="1" x14ac:dyDescent="0.2">
      <c r="A164" s="182"/>
      <c r="B164" s="52" t="s">
        <v>364</v>
      </c>
      <c r="C164" s="53">
        <v>11</v>
      </c>
      <c r="D164" s="53">
        <v>6</v>
      </c>
      <c r="E164" s="53">
        <v>6</v>
      </c>
      <c r="F164" s="53">
        <v>6</v>
      </c>
      <c r="G164" s="53">
        <v>12</v>
      </c>
      <c r="H164" s="53">
        <v>8</v>
      </c>
      <c r="I164" s="53">
        <v>5</v>
      </c>
      <c r="J164" s="53">
        <v>1</v>
      </c>
      <c r="K164" s="53"/>
      <c r="L164" s="51"/>
      <c r="M164" s="53">
        <f>SUM(C164:L164)</f>
        <v>55</v>
      </c>
      <c r="N164" s="78"/>
      <c r="O164" s="182"/>
      <c r="P164" s="290" t="s">
        <v>266</v>
      </c>
      <c r="Q164" s="53">
        <v>8</v>
      </c>
      <c r="R164" s="53">
        <v>7</v>
      </c>
      <c r="S164" s="53">
        <v>13</v>
      </c>
      <c r="T164" s="53">
        <v>7</v>
      </c>
      <c r="U164" s="53">
        <v>7</v>
      </c>
      <c r="V164" s="53">
        <v>5</v>
      </c>
      <c r="W164" s="53">
        <v>6</v>
      </c>
      <c r="X164" s="53">
        <v>2</v>
      </c>
      <c r="Y164" s="53"/>
      <c r="Z164" s="51"/>
      <c r="AA164" s="282">
        <f>SUM(Q164:Z164)</f>
        <v>55</v>
      </c>
    </row>
    <row r="165" spans="1:27" ht="16.5" customHeight="1" x14ac:dyDescent="0.2">
      <c r="A165" s="182"/>
      <c r="B165" s="53" t="s">
        <v>5</v>
      </c>
      <c r="C165" s="51">
        <f t="shared" ref="C165:J165" si="100">SUM(C163:C164)</f>
        <v>21</v>
      </c>
      <c r="D165" s="51">
        <f t="shared" si="100"/>
        <v>7</v>
      </c>
      <c r="E165" s="51">
        <f t="shared" si="100"/>
        <v>15</v>
      </c>
      <c r="F165" s="51">
        <f t="shared" si="100"/>
        <v>20</v>
      </c>
      <c r="G165" s="51">
        <f t="shared" si="100"/>
        <v>31</v>
      </c>
      <c r="H165" s="51">
        <f t="shared" si="100"/>
        <v>10</v>
      </c>
      <c r="I165" s="51">
        <f t="shared" si="100"/>
        <v>5</v>
      </c>
      <c r="J165" s="51">
        <f t="shared" si="100"/>
        <v>1</v>
      </c>
      <c r="K165" s="53"/>
      <c r="L165" s="53"/>
      <c r="M165" s="53">
        <f>SUM(C165:L165)</f>
        <v>110</v>
      </c>
      <c r="N165" s="78"/>
      <c r="O165" s="182"/>
      <c r="P165" s="290" t="s">
        <v>5</v>
      </c>
      <c r="Q165" s="51">
        <f t="shared" ref="Q165:X165" si="101">SUM(Q163:Q164)</f>
        <v>19</v>
      </c>
      <c r="R165" s="51">
        <f t="shared" si="101"/>
        <v>12</v>
      </c>
      <c r="S165" s="51">
        <f t="shared" si="101"/>
        <v>24</v>
      </c>
      <c r="T165" s="51">
        <f t="shared" si="101"/>
        <v>15</v>
      </c>
      <c r="U165" s="51">
        <f t="shared" si="101"/>
        <v>25</v>
      </c>
      <c r="V165" s="51">
        <f t="shared" si="101"/>
        <v>5</v>
      </c>
      <c r="W165" s="51">
        <f t="shared" si="101"/>
        <v>8</v>
      </c>
      <c r="X165" s="51">
        <f t="shared" si="101"/>
        <v>2</v>
      </c>
      <c r="Y165" s="53"/>
      <c r="Z165" s="53"/>
      <c r="AA165" s="282">
        <f>SUM(Q165:Z165)</f>
        <v>110</v>
      </c>
    </row>
    <row r="166" spans="1:27" ht="16.5" customHeight="1" x14ac:dyDescent="0.2">
      <c r="A166" s="182"/>
      <c r="B166" s="53" t="s">
        <v>242</v>
      </c>
      <c r="C166" s="51">
        <f t="shared" ref="C166:J166" si="102">C165*C151</f>
        <v>84</v>
      </c>
      <c r="D166" s="51">
        <f t="shared" si="102"/>
        <v>24.5</v>
      </c>
      <c r="E166" s="51">
        <f t="shared" si="102"/>
        <v>45</v>
      </c>
      <c r="F166" s="51">
        <f t="shared" si="102"/>
        <v>50</v>
      </c>
      <c r="G166" s="51">
        <f t="shared" si="102"/>
        <v>62</v>
      </c>
      <c r="H166" s="51">
        <f t="shared" si="102"/>
        <v>15</v>
      </c>
      <c r="I166" s="51">
        <f t="shared" si="102"/>
        <v>5</v>
      </c>
      <c r="J166" s="51">
        <f t="shared" si="102"/>
        <v>0</v>
      </c>
      <c r="K166" s="53"/>
      <c r="L166" s="53"/>
      <c r="M166" s="53">
        <f>SUM(C166:L166)</f>
        <v>285.5</v>
      </c>
      <c r="N166" s="78"/>
      <c r="O166" s="182"/>
      <c r="P166" s="290" t="s">
        <v>242</v>
      </c>
      <c r="Q166" s="51">
        <f t="shared" ref="Q166:X166" si="103">Q165*Q151</f>
        <v>76</v>
      </c>
      <c r="R166" s="51">
        <f t="shared" si="103"/>
        <v>42</v>
      </c>
      <c r="S166" s="51">
        <f t="shared" si="103"/>
        <v>72</v>
      </c>
      <c r="T166" s="51">
        <f t="shared" si="103"/>
        <v>37.5</v>
      </c>
      <c r="U166" s="51">
        <f t="shared" si="103"/>
        <v>50</v>
      </c>
      <c r="V166" s="51">
        <f t="shared" si="103"/>
        <v>7.5</v>
      </c>
      <c r="W166" s="51">
        <f t="shared" si="103"/>
        <v>8</v>
      </c>
      <c r="X166" s="51">
        <f t="shared" si="103"/>
        <v>0</v>
      </c>
      <c r="Y166" s="53"/>
      <c r="Z166" s="53"/>
      <c r="AA166" s="282">
        <f>SUM(Q166:Z166)</f>
        <v>293</v>
      </c>
    </row>
    <row r="167" spans="1:27" ht="16.5" customHeight="1" x14ac:dyDescent="0.2">
      <c r="A167" s="182"/>
      <c r="B167" s="53" t="s">
        <v>26</v>
      </c>
      <c r="C167" s="150">
        <f>M166/M165</f>
        <v>2.5954545454545452</v>
      </c>
      <c r="D167" s="51"/>
      <c r="E167" s="51"/>
      <c r="F167" s="51"/>
      <c r="G167" s="51"/>
      <c r="H167" s="51"/>
      <c r="I167" s="51"/>
      <c r="J167" s="51"/>
      <c r="K167" s="15"/>
      <c r="L167" s="15"/>
      <c r="M167" s="53"/>
      <c r="N167" s="78"/>
      <c r="O167" s="182"/>
      <c r="P167" s="296" t="s">
        <v>26</v>
      </c>
      <c r="Q167" s="236">
        <f>AA166/AA165</f>
        <v>2.6636363636363636</v>
      </c>
      <c r="R167" s="51"/>
      <c r="S167" s="51"/>
      <c r="T167" s="51"/>
      <c r="U167" s="51"/>
      <c r="V167" s="51"/>
      <c r="W167" s="51"/>
      <c r="X167" s="51"/>
      <c r="Y167" s="15"/>
      <c r="Z167" s="15"/>
      <c r="AA167" s="282"/>
    </row>
    <row r="168" spans="1:27" ht="16.5" customHeight="1" x14ac:dyDescent="0.2">
      <c r="A168" s="182"/>
      <c r="B168" s="53" t="s">
        <v>28</v>
      </c>
      <c r="C168" s="150">
        <f>(C165*100)/M165</f>
        <v>19.09090909090909</v>
      </c>
      <c r="D168" s="150">
        <f>(D165*100)/M165</f>
        <v>6.3636363636363633</v>
      </c>
      <c r="E168" s="150">
        <f>(E165*100)/M165</f>
        <v>13.636363636363637</v>
      </c>
      <c r="F168" s="150">
        <f>(F165*100)/M165</f>
        <v>18.181818181818183</v>
      </c>
      <c r="G168" s="150">
        <f>(G165*100)/M165</f>
        <v>28.181818181818183</v>
      </c>
      <c r="H168" s="150">
        <f>(H165*100)/M165</f>
        <v>9.0909090909090917</v>
      </c>
      <c r="I168" s="150">
        <f>(I165*100)/M165</f>
        <v>4.5454545454545459</v>
      </c>
      <c r="J168" s="150">
        <f>(J165*100)/M165</f>
        <v>0.90909090909090906</v>
      </c>
      <c r="K168" s="15"/>
      <c r="L168" s="15"/>
      <c r="M168" s="53">
        <f t="shared" ref="M168:M177" si="104">SUM(C168:L168)</f>
        <v>100.00000000000001</v>
      </c>
      <c r="N168" s="78"/>
      <c r="O168" s="182"/>
      <c r="P168" s="290" t="s">
        <v>28</v>
      </c>
      <c r="Q168" s="51">
        <f>(Q165*100)/AA165</f>
        <v>17.272727272727273</v>
      </c>
      <c r="R168" s="150">
        <f>(R165*100)/AA165</f>
        <v>10.909090909090908</v>
      </c>
      <c r="S168" s="150">
        <f>(S165*100)/AA165</f>
        <v>21.818181818181817</v>
      </c>
      <c r="T168" s="150">
        <f>(T165*100)/AA165</f>
        <v>13.636363636363637</v>
      </c>
      <c r="U168" s="150">
        <f>(U165*100)/AA165</f>
        <v>22.727272727272727</v>
      </c>
      <c r="V168" s="150">
        <f>(V165*100)/AA165</f>
        <v>4.5454545454545459</v>
      </c>
      <c r="W168" s="150">
        <f>(W165*100)/AA165</f>
        <v>7.2727272727272725</v>
      </c>
      <c r="X168" s="150">
        <f>(X165*100)/AA165</f>
        <v>1.8181818181818181</v>
      </c>
      <c r="Y168" s="15"/>
      <c r="Z168" s="15"/>
      <c r="AA168" s="282">
        <f t="shared" ref="AA168:AA177" si="105">SUM(Q168:Z168)</f>
        <v>100</v>
      </c>
    </row>
    <row r="169" spans="1:27" ht="16.5" customHeight="1" x14ac:dyDescent="0.2">
      <c r="A169" s="182"/>
      <c r="B169" s="50" t="s">
        <v>88</v>
      </c>
      <c r="C169" s="51">
        <v>2</v>
      </c>
      <c r="D169" s="51"/>
      <c r="E169" s="51">
        <v>5</v>
      </c>
      <c r="F169" s="51">
        <v>3</v>
      </c>
      <c r="G169" s="51">
        <v>2</v>
      </c>
      <c r="H169" s="51"/>
      <c r="I169" s="51">
        <v>1</v>
      </c>
      <c r="J169" s="51"/>
      <c r="K169" s="53"/>
      <c r="L169" s="53"/>
      <c r="M169" s="53">
        <f t="shared" si="104"/>
        <v>13</v>
      </c>
      <c r="N169" s="78"/>
      <c r="O169" s="182"/>
      <c r="P169" s="347" t="s">
        <v>94</v>
      </c>
      <c r="Q169" s="53">
        <v>7</v>
      </c>
      <c r="R169" s="53">
        <v>5</v>
      </c>
      <c r="S169" s="53">
        <v>7</v>
      </c>
      <c r="T169" s="53">
        <v>5</v>
      </c>
      <c r="U169" s="53">
        <v>0</v>
      </c>
      <c r="V169" s="53">
        <v>5</v>
      </c>
      <c r="W169" s="53">
        <v>3</v>
      </c>
      <c r="X169" s="53">
        <v>7</v>
      </c>
      <c r="Y169" s="53"/>
      <c r="Z169" s="53"/>
      <c r="AA169" s="282">
        <f t="shared" si="105"/>
        <v>39</v>
      </c>
    </row>
    <row r="170" spans="1:27" ht="16.5" customHeight="1" x14ac:dyDescent="0.2">
      <c r="A170" s="182"/>
      <c r="B170" s="71" t="s">
        <v>322</v>
      </c>
      <c r="C170" s="51">
        <v>2</v>
      </c>
      <c r="D170" s="51">
        <v>1</v>
      </c>
      <c r="E170" s="51">
        <v>6</v>
      </c>
      <c r="F170" s="51"/>
      <c r="G170" s="51"/>
      <c r="H170" s="51"/>
      <c r="I170" s="51"/>
      <c r="J170" s="51"/>
      <c r="K170" s="66"/>
      <c r="L170" s="199"/>
      <c r="M170" s="66">
        <f t="shared" si="104"/>
        <v>9</v>
      </c>
      <c r="N170" s="203"/>
      <c r="O170" s="182"/>
      <c r="P170" s="290" t="s">
        <v>322</v>
      </c>
      <c r="Q170" s="53">
        <v>0</v>
      </c>
      <c r="R170" s="53">
        <v>1</v>
      </c>
      <c r="S170" s="53">
        <v>0</v>
      </c>
      <c r="T170" s="53">
        <v>4</v>
      </c>
      <c r="U170" s="53">
        <v>0</v>
      </c>
      <c r="V170" s="53">
        <v>2</v>
      </c>
      <c r="W170" s="53">
        <v>0</v>
      </c>
      <c r="X170" s="53">
        <v>2</v>
      </c>
      <c r="Y170" s="66"/>
      <c r="Z170" s="199"/>
      <c r="AA170" s="312">
        <f t="shared" si="105"/>
        <v>9</v>
      </c>
    </row>
    <row r="171" spans="1:27" ht="16.5" customHeight="1" x14ac:dyDescent="0.2">
      <c r="A171" s="182"/>
      <c r="B171" s="52" t="s">
        <v>321</v>
      </c>
      <c r="C171" s="53">
        <v>1</v>
      </c>
      <c r="D171" s="53">
        <v>1</v>
      </c>
      <c r="E171" s="53">
        <v>3</v>
      </c>
      <c r="F171" s="53">
        <v>4</v>
      </c>
      <c r="G171" s="53"/>
      <c r="H171" s="53"/>
      <c r="I171" s="53"/>
      <c r="J171" s="53"/>
      <c r="K171" s="51"/>
      <c r="L171" s="199"/>
      <c r="M171" s="66">
        <f t="shared" si="104"/>
        <v>9</v>
      </c>
      <c r="N171" s="203"/>
      <c r="O171" s="182"/>
      <c r="P171" s="290" t="s">
        <v>343</v>
      </c>
      <c r="Q171" s="53">
        <v>1</v>
      </c>
      <c r="R171" s="53">
        <v>1</v>
      </c>
      <c r="S171" s="53">
        <v>6</v>
      </c>
      <c r="T171" s="53">
        <v>0</v>
      </c>
      <c r="U171" s="53">
        <v>0</v>
      </c>
      <c r="V171" s="53">
        <v>0</v>
      </c>
      <c r="W171" s="53">
        <v>0</v>
      </c>
      <c r="X171" s="53">
        <v>1</v>
      </c>
      <c r="Y171" s="51"/>
      <c r="Z171" s="199"/>
      <c r="AA171" s="312">
        <f t="shared" si="105"/>
        <v>9</v>
      </c>
    </row>
    <row r="172" spans="1:27" ht="16.5" customHeight="1" x14ac:dyDescent="0.2">
      <c r="A172" s="182"/>
      <c r="B172" s="429" t="s">
        <v>107</v>
      </c>
      <c r="C172" s="53"/>
      <c r="D172" s="53">
        <v>1</v>
      </c>
      <c r="E172" s="53">
        <v>1</v>
      </c>
      <c r="F172" s="53">
        <v>2</v>
      </c>
      <c r="G172" s="53">
        <v>2</v>
      </c>
      <c r="H172" s="53">
        <v>2</v>
      </c>
      <c r="I172" s="53">
        <v>1</v>
      </c>
      <c r="J172" s="51"/>
      <c r="K172" s="51"/>
      <c r="L172" s="223"/>
      <c r="M172" s="66">
        <f>SUM(C172:L172)</f>
        <v>9</v>
      </c>
      <c r="N172" s="203"/>
      <c r="O172" s="182"/>
      <c r="P172" s="290" t="s">
        <v>93</v>
      </c>
      <c r="Q172" s="53">
        <v>0</v>
      </c>
      <c r="R172" s="53">
        <v>2</v>
      </c>
      <c r="S172" s="53">
        <v>6</v>
      </c>
      <c r="T172" s="53">
        <v>0</v>
      </c>
      <c r="U172" s="53">
        <v>0</v>
      </c>
      <c r="V172" s="53">
        <v>0</v>
      </c>
      <c r="W172" s="53">
        <v>0</v>
      </c>
      <c r="X172" s="53">
        <v>1</v>
      </c>
      <c r="Y172" s="51"/>
      <c r="Z172" s="223"/>
      <c r="AA172" s="312">
        <f>SUM(Q172:Z172)</f>
        <v>9</v>
      </c>
    </row>
    <row r="173" spans="1:27" ht="16.5" customHeight="1" x14ac:dyDescent="0.2">
      <c r="A173" s="182"/>
      <c r="B173" s="429" t="s">
        <v>365</v>
      </c>
      <c r="C173" s="53">
        <v>4</v>
      </c>
      <c r="D173" s="53"/>
      <c r="E173" s="53">
        <v>1</v>
      </c>
      <c r="F173" s="53">
        <v>2</v>
      </c>
      <c r="G173" s="53"/>
      <c r="H173" s="53">
        <v>1</v>
      </c>
      <c r="I173" s="53">
        <v>1</v>
      </c>
      <c r="J173" s="51"/>
      <c r="K173" s="51"/>
      <c r="L173" s="51"/>
      <c r="M173" s="66">
        <f t="shared" si="104"/>
        <v>9</v>
      </c>
      <c r="N173" s="203"/>
      <c r="O173" s="182"/>
      <c r="P173" s="290" t="s">
        <v>101</v>
      </c>
      <c r="Q173" s="53">
        <v>2</v>
      </c>
      <c r="R173" s="53">
        <v>2</v>
      </c>
      <c r="S173" s="53">
        <v>5</v>
      </c>
      <c r="T173" s="53">
        <v>1</v>
      </c>
      <c r="U173" s="53">
        <v>2</v>
      </c>
      <c r="V173" s="53">
        <v>4</v>
      </c>
      <c r="W173" s="53">
        <v>0</v>
      </c>
      <c r="X173" s="53">
        <v>1</v>
      </c>
      <c r="Y173" s="51"/>
      <c r="Z173" s="51"/>
      <c r="AA173" s="312">
        <f t="shared" si="105"/>
        <v>17</v>
      </c>
    </row>
    <row r="174" spans="1:27" s="1" customFormat="1" ht="16.5" customHeight="1" x14ac:dyDescent="0.2">
      <c r="A174" s="182"/>
      <c r="B174" s="429"/>
      <c r="C174" s="53"/>
      <c r="D174" s="53"/>
      <c r="E174" s="53"/>
      <c r="F174" s="53"/>
      <c r="G174" s="53"/>
      <c r="H174" s="53"/>
      <c r="I174" s="53"/>
      <c r="J174" s="51"/>
      <c r="K174" s="51"/>
      <c r="L174" s="51"/>
      <c r="M174" s="66"/>
      <c r="N174" s="203"/>
      <c r="O174" s="182"/>
      <c r="P174" s="290" t="s">
        <v>268</v>
      </c>
      <c r="Q174" s="53">
        <v>0</v>
      </c>
      <c r="R174" s="53">
        <v>1</v>
      </c>
      <c r="S174" s="53">
        <v>1</v>
      </c>
      <c r="T174" s="53">
        <v>0</v>
      </c>
      <c r="U174" s="53">
        <v>1</v>
      </c>
      <c r="V174" s="53">
        <v>0</v>
      </c>
      <c r="W174" s="53">
        <v>6</v>
      </c>
      <c r="X174" s="53">
        <v>0</v>
      </c>
      <c r="Y174" s="51"/>
      <c r="Z174" s="51"/>
      <c r="AA174" s="312">
        <f t="shared" si="105"/>
        <v>9</v>
      </c>
    </row>
    <row r="175" spans="1:27" s="1" customFormat="1" ht="16.5" customHeight="1" x14ac:dyDescent="0.2">
      <c r="A175" s="182"/>
      <c r="B175" s="429"/>
      <c r="C175" s="53"/>
      <c r="D175" s="53"/>
      <c r="E175" s="53"/>
      <c r="F175" s="53"/>
      <c r="G175" s="53"/>
      <c r="H175" s="53"/>
      <c r="I175" s="53"/>
      <c r="J175" s="51"/>
      <c r="K175" s="51"/>
      <c r="L175" s="51"/>
      <c r="M175" s="66"/>
      <c r="N175" s="203"/>
      <c r="O175" s="182"/>
      <c r="P175" s="290" t="s">
        <v>378</v>
      </c>
      <c r="Q175" s="53">
        <v>0</v>
      </c>
      <c r="R175" s="53">
        <v>2</v>
      </c>
      <c r="S175" s="53">
        <v>1</v>
      </c>
      <c r="T175" s="53">
        <v>1</v>
      </c>
      <c r="U175" s="53">
        <v>1</v>
      </c>
      <c r="V175" s="53">
        <v>3</v>
      </c>
      <c r="W175" s="53">
        <v>1</v>
      </c>
      <c r="X175" s="53"/>
      <c r="Y175" s="51"/>
      <c r="Z175" s="51"/>
      <c r="AA175" s="312">
        <f>SUM(Q175:Z175)</f>
        <v>9</v>
      </c>
    </row>
    <row r="176" spans="1:27" ht="16.5" customHeight="1" x14ac:dyDescent="0.2">
      <c r="A176" s="182"/>
      <c r="B176" s="53" t="s">
        <v>5</v>
      </c>
      <c r="C176" s="53">
        <f t="shared" ref="C176:J176" si="106">SUM(C169:C173)</f>
        <v>9</v>
      </c>
      <c r="D176" s="53">
        <f t="shared" si="106"/>
        <v>3</v>
      </c>
      <c r="E176" s="53">
        <f t="shared" si="106"/>
        <v>16</v>
      </c>
      <c r="F176" s="53">
        <f t="shared" si="106"/>
        <v>11</v>
      </c>
      <c r="G176" s="53">
        <f t="shared" si="106"/>
        <v>4</v>
      </c>
      <c r="H176" s="53">
        <f t="shared" si="106"/>
        <v>3</v>
      </c>
      <c r="I176" s="53">
        <f t="shared" si="106"/>
        <v>3</v>
      </c>
      <c r="J176" s="53">
        <f t="shared" si="106"/>
        <v>0</v>
      </c>
      <c r="K176" s="408"/>
      <c r="L176" s="408"/>
      <c r="M176" s="66">
        <f t="shared" si="104"/>
        <v>49</v>
      </c>
      <c r="N176" s="203"/>
      <c r="O176" s="182"/>
      <c r="P176" s="290" t="s">
        <v>5</v>
      </c>
      <c r="Q176" s="53">
        <f t="shared" ref="Q176:W176" si="107">SUM(Q169:Q175)</f>
        <v>10</v>
      </c>
      <c r="R176" s="53">
        <f t="shared" si="107"/>
        <v>14</v>
      </c>
      <c r="S176" s="53">
        <f t="shared" si="107"/>
        <v>26</v>
      </c>
      <c r="T176" s="53">
        <f t="shared" si="107"/>
        <v>11</v>
      </c>
      <c r="U176" s="53">
        <f t="shared" si="107"/>
        <v>4</v>
      </c>
      <c r="V176" s="53">
        <f t="shared" si="107"/>
        <v>14</v>
      </c>
      <c r="W176" s="53">
        <f t="shared" si="107"/>
        <v>10</v>
      </c>
      <c r="X176" s="53">
        <f>SUM(X169:X174)</f>
        <v>12</v>
      </c>
      <c r="Y176" s="405"/>
      <c r="Z176" s="405"/>
      <c r="AA176" s="312">
        <f t="shared" si="105"/>
        <v>101</v>
      </c>
    </row>
    <row r="177" spans="1:27" ht="16.5" customHeight="1" x14ac:dyDescent="0.2">
      <c r="A177" s="182"/>
      <c r="B177" s="53" t="s">
        <v>242</v>
      </c>
      <c r="C177" s="53">
        <f t="shared" ref="C177:J177" si="108">C176*C151</f>
        <v>36</v>
      </c>
      <c r="D177" s="53">
        <f t="shared" si="108"/>
        <v>10.5</v>
      </c>
      <c r="E177" s="53">
        <f t="shared" si="108"/>
        <v>48</v>
      </c>
      <c r="F177" s="53">
        <f t="shared" si="108"/>
        <v>27.5</v>
      </c>
      <c r="G177" s="53">
        <f t="shared" si="108"/>
        <v>8</v>
      </c>
      <c r="H177" s="53">
        <f t="shared" si="108"/>
        <v>4.5</v>
      </c>
      <c r="I177" s="53">
        <f t="shared" si="108"/>
        <v>3</v>
      </c>
      <c r="J177" s="53">
        <f t="shared" si="108"/>
        <v>0</v>
      </c>
      <c r="K177" s="408"/>
      <c r="L177" s="408"/>
      <c r="M177" s="66">
        <f t="shared" si="104"/>
        <v>137.5</v>
      </c>
      <c r="N177" s="203"/>
      <c r="O177" s="182"/>
      <c r="P177" s="290" t="s">
        <v>242</v>
      </c>
      <c r="Q177" s="53">
        <f t="shared" ref="Q177:X177" si="109">Q151*Q176</f>
        <v>40</v>
      </c>
      <c r="R177" s="53">
        <f t="shared" si="109"/>
        <v>49</v>
      </c>
      <c r="S177" s="53">
        <f t="shared" si="109"/>
        <v>78</v>
      </c>
      <c r="T177" s="53">
        <f t="shared" si="109"/>
        <v>27.5</v>
      </c>
      <c r="U177" s="53">
        <f t="shared" si="109"/>
        <v>8</v>
      </c>
      <c r="V177" s="53">
        <f t="shared" si="109"/>
        <v>21</v>
      </c>
      <c r="W177" s="53">
        <f t="shared" si="109"/>
        <v>10</v>
      </c>
      <c r="X177" s="53">
        <f t="shared" si="109"/>
        <v>0</v>
      </c>
      <c r="Y177" s="405"/>
      <c r="Z177" s="405"/>
      <c r="AA177" s="312">
        <f t="shared" si="105"/>
        <v>233.5</v>
      </c>
    </row>
    <row r="178" spans="1:27" ht="16.5" customHeight="1" x14ac:dyDescent="0.2">
      <c r="A178" s="182"/>
      <c r="B178" s="53" t="s">
        <v>26</v>
      </c>
      <c r="C178" s="230">
        <f>M177/M176</f>
        <v>2.806122448979592</v>
      </c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203"/>
      <c r="O178" s="182"/>
      <c r="P178" s="296" t="s">
        <v>26</v>
      </c>
      <c r="Q178" s="237">
        <f>AA177/AA176</f>
        <v>2.3118811881188117</v>
      </c>
      <c r="R178" s="66"/>
      <c r="S178" s="66"/>
      <c r="T178" s="66"/>
      <c r="U178" s="66"/>
      <c r="V178" s="66"/>
      <c r="W178" s="66"/>
      <c r="X178" s="66"/>
      <c r="Y178" s="66"/>
      <c r="Z178" s="66"/>
      <c r="AA178" s="312"/>
    </row>
    <row r="179" spans="1:27" ht="16.5" customHeight="1" x14ac:dyDescent="0.2">
      <c r="A179" s="182"/>
      <c r="B179" s="53" t="s">
        <v>28</v>
      </c>
      <c r="C179" s="230">
        <f>(C176*100)/M176</f>
        <v>18.367346938775512</v>
      </c>
      <c r="D179" s="230">
        <f>(D176*100)/M176</f>
        <v>6.1224489795918364</v>
      </c>
      <c r="E179" s="230">
        <f>(E176*100)/M176</f>
        <v>32.653061224489797</v>
      </c>
      <c r="F179" s="230">
        <f>(F176*100)/M176</f>
        <v>22.448979591836736</v>
      </c>
      <c r="G179" s="230">
        <f>(G176*100)/M176</f>
        <v>8.1632653061224492</v>
      </c>
      <c r="H179" s="230">
        <f>(H176*100)/M176</f>
        <v>6.1224489795918364</v>
      </c>
      <c r="I179" s="230">
        <f>(I176*100)/M176</f>
        <v>6.1224489795918364</v>
      </c>
      <c r="J179" s="230">
        <f>(J176*100)/M176</f>
        <v>0</v>
      </c>
      <c r="K179" s="66"/>
      <c r="L179" s="66"/>
      <c r="M179" s="66">
        <f>SUM(C179:L179)</f>
        <v>100.00000000000001</v>
      </c>
      <c r="N179" s="203"/>
      <c r="O179" s="182"/>
      <c r="P179" s="290" t="s">
        <v>28</v>
      </c>
      <c r="Q179" s="230">
        <f>(Q176*100)/AA176</f>
        <v>9.9009900990099009</v>
      </c>
      <c r="R179" s="230">
        <f>(R176*100)/AA176</f>
        <v>13.861386138613861</v>
      </c>
      <c r="S179" s="230">
        <f>(S176*100)/AA176</f>
        <v>25.742574257425744</v>
      </c>
      <c r="T179" s="230">
        <f>(T176*100)/AA176</f>
        <v>10.891089108910892</v>
      </c>
      <c r="U179" s="230">
        <f>(U176*100)/AA176</f>
        <v>3.9603960396039604</v>
      </c>
      <c r="V179" s="230">
        <f>(V176*100)/AA176</f>
        <v>13.861386138613861</v>
      </c>
      <c r="W179" s="230">
        <f>(W176*100)/AA176</f>
        <v>9.9009900990099009</v>
      </c>
      <c r="X179" s="230">
        <f>(X176*100)/AA176</f>
        <v>11.881188118811881</v>
      </c>
      <c r="Y179" s="66"/>
      <c r="Z179" s="66"/>
      <c r="AA179" s="312">
        <f t="shared" ref="AA179:AA186" si="110">SUM(Q179:Z179)</f>
        <v>100</v>
      </c>
    </row>
    <row r="180" spans="1:27" ht="16.5" customHeight="1" x14ac:dyDescent="0.2">
      <c r="A180" s="182"/>
      <c r="B180" s="50" t="s">
        <v>92</v>
      </c>
      <c r="C180" s="51">
        <v>4</v>
      </c>
      <c r="D180" s="51">
        <v>2</v>
      </c>
      <c r="E180" s="51">
        <v>6</v>
      </c>
      <c r="F180" s="51">
        <v>9</v>
      </c>
      <c r="G180" s="51">
        <v>20</v>
      </c>
      <c r="H180" s="51">
        <v>6</v>
      </c>
      <c r="I180" s="51">
        <v>4</v>
      </c>
      <c r="J180" s="51">
        <v>3</v>
      </c>
      <c r="K180" s="66"/>
      <c r="L180" s="66"/>
      <c r="M180" s="66">
        <f t="shared" ref="M180:M185" si="111">SUM(C180:L180)</f>
        <v>54</v>
      </c>
      <c r="N180" s="203"/>
      <c r="O180" s="182"/>
      <c r="P180" s="347" t="s">
        <v>99</v>
      </c>
      <c r="Q180" s="53">
        <v>3</v>
      </c>
      <c r="R180" s="53">
        <v>7</v>
      </c>
      <c r="S180" s="53">
        <v>13</v>
      </c>
      <c r="T180" s="53">
        <v>12</v>
      </c>
      <c r="U180" s="53">
        <v>4</v>
      </c>
      <c r="V180" s="53">
        <v>7</v>
      </c>
      <c r="W180" s="53">
        <v>5</v>
      </c>
      <c r="X180" s="53">
        <v>3</v>
      </c>
      <c r="Y180" s="66"/>
      <c r="Z180" s="66"/>
      <c r="AA180" s="312">
        <f t="shared" si="110"/>
        <v>54</v>
      </c>
    </row>
    <row r="181" spans="1:27" s="1" customFormat="1" ht="16.5" customHeight="1" x14ac:dyDescent="0.2">
      <c r="A181" s="182"/>
      <c r="B181" s="71"/>
      <c r="C181" s="51"/>
      <c r="D181" s="51"/>
      <c r="E181" s="51"/>
      <c r="F181" s="51"/>
      <c r="G181" s="51"/>
      <c r="H181" s="51"/>
      <c r="I181" s="51"/>
      <c r="J181" s="51"/>
      <c r="K181" s="200"/>
      <c r="L181" s="200"/>
      <c r="M181" s="66"/>
      <c r="N181" s="203"/>
      <c r="O181" s="182"/>
      <c r="P181" s="290" t="s">
        <v>373</v>
      </c>
      <c r="Q181" s="53">
        <v>6</v>
      </c>
      <c r="R181" s="53">
        <v>1</v>
      </c>
      <c r="S181" s="53">
        <v>0</v>
      </c>
      <c r="T181" s="53">
        <v>1</v>
      </c>
      <c r="U181" s="53">
        <v>0</v>
      </c>
      <c r="V181" s="53">
        <v>0</v>
      </c>
      <c r="W181" s="53">
        <v>0</v>
      </c>
      <c r="X181" s="53">
        <v>1</v>
      </c>
      <c r="Y181" s="200"/>
      <c r="Z181" s="200"/>
      <c r="AA181" s="312">
        <f>SUM(Q181:Z181)</f>
        <v>9</v>
      </c>
    </row>
    <row r="182" spans="1:27" ht="16.5" customHeight="1" x14ac:dyDescent="0.2">
      <c r="A182" s="182"/>
      <c r="B182" s="71" t="s">
        <v>106</v>
      </c>
      <c r="C182" s="51">
        <v>3</v>
      </c>
      <c r="D182" s="51">
        <v>1</v>
      </c>
      <c r="E182" s="51">
        <v>3</v>
      </c>
      <c r="F182" s="51"/>
      <c r="G182" s="51">
        <v>1</v>
      </c>
      <c r="H182" s="51"/>
      <c r="I182" s="51"/>
      <c r="J182" s="51">
        <v>1</v>
      </c>
      <c r="K182" s="51"/>
      <c r="L182" s="51"/>
      <c r="M182" s="66">
        <f t="shared" si="111"/>
        <v>9</v>
      </c>
      <c r="N182" s="203"/>
      <c r="O182" s="182"/>
      <c r="P182" s="290" t="s">
        <v>101</v>
      </c>
      <c r="Q182" s="53">
        <v>1</v>
      </c>
      <c r="R182" s="53">
        <v>3</v>
      </c>
      <c r="S182" s="53">
        <v>8</v>
      </c>
      <c r="T182" s="53">
        <v>3</v>
      </c>
      <c r="U182" s="53">
        <v>0</v>
      </c>
      <c r="V182" s="53">
        <v>0</v>
      </c>
      <c r="W182" s="53">
        <v>0</v>
      </c>
      <c r="X182" s="53">
        <v>4</v>
      </c>
      <c r="Y182" s="51"/>
      <c r="Z182" s="51"/>
      <c r="AA182" s="312">
        <f t="shared" si="110"/>
        <v>19</v>
      </c>
    </row>
    <row r="183" spans="1:27" ht="16.5" customHeight="1" x14ac:dyDescent="0.2">
      <c r="A183" s="182"/>
      <c r="B183" s="71" t="s">
        <v>366</v>
      </c>
      <c r="C183" s="53">
        <v>4</v>
      </c>
      <c r="D183" s="53">
        <v>1</v>
      </c>
      <c r="E183" s="53">
        <v>2</v>
      </c>
      <c r="F183" s="53"/>
      <c r="G183" s="53">
        <v>1</v>
      </c>
      <c r="H183" s="53"/>
      <c r="I183" s="53"/>
      <c r="J183" s="53">
        <v>1</v>
      </c>
      <c r="K183" s="53"/>
      <c r="L183" s="66"/>
      <c r="M183" s="66">
        <f t="shared" si="111"/>
        <v>9</v>
      </c>
      <c r="N183" s="203"/>
      <c r="O183" s="182"/>
      <c r="P183" s="290" t="s">
        <v>345</v>
      </c>
      <c r="Q183" s="53">
        <v>0</v>
      </c>
      <c r="R183" s="53">
        <v>4</v>
      </c>
      <c r="S183" s="53">
        <v>2</v>
      </c>
      <c r="T183" s="53">
        <v>2</v>
      </c>
      <c r="U183" s="53">
        <v>0</v>
      </c>
      <c r="V183" s="53">
        <v>0</v>
      </c>
      <c r="W183" s="53">
        <v>0</v>
      </c>
      <c r="X183" s="53">
        <v>1</v>
      </c>
      <c r="Y183" s="53"/>
      <c r="Z183" s="66"/>
      <c r="AA183" s="312">
        <f t="shared" si="110"/>
        <v>9</v>
      </c>
    </row>
    <row r="184" spans="1:27" s="1" customFormat="1" ht="16.5" customHeight="1" x14ac:dyDescent="0.2">
      <c r="A184" s="182"/>
      <c r="B184" s="71"/>
      <c r="C184" s="53"/>
      <c r="D184" s="53"/>
      <c r="E184" s="53"/>
      <c r="F184" s="53"/>
      <c r="G184" s="53"/>
      <c r="H184" s="53"/>
      <c r="I184" s="53"/>
      <c r="J184" s="53"/>
      <c r="K184" s="53"/>
      <c r="L184" s="66"/>
      <c r="M184" s="66"/>
      <c r="N184" s="203"/>
      <c r="O184" s="182"/>
      <c r="P184" s="290" t="s">
        <v>374</v>
      </c>
      <c r="Q184" s="53">
        <v>0</v>
      </c>
      <c r="R184" s="53">
        <v>3</v>
      </c>
      <c r="S184" s="53">
        <v>5</v>
      </c>
      <c r="T184" s="53">
        <v>0</v>
      </c>
      <c r="U184" s="53">
        <v>0</v>
      </c>
      <c r="V184" s="53">
        <v>0</v>
      </c>
      <c r="W184" s="53">
        <v>0</v>
      </c>
      <c r="X184" s="53">
        <v>1</v>
      </c>
      <c r="Y184" s="53"/>
      <c r="Z184" s="66"/>
      <c r="AA184" s="312">
        <f>SUM(Q184:Z184)</f>
        <v>9</v>
      </c>
    </row>
    <row r="185" spans="1:27" ht="16.5" customHeight="1" x14ac:dyDescent="0.2">
      <c r="A185" s="182"/>
      <c r="B185" s="53" t="s">
        <v>5</v>
      </c>
      <c r="C185" s="66">
        <f t="shared" ref="C185:J185" si="112">SUM(C180:C183)</f>
        <v>11</v>
      </c>
      <c r="D185" s="66">
        <f t="shared" si="112"/>
        <v>4</v>
      </c>
      <c r="E185" s="66">
        <f t="shared" si="112"/>
        <v>11</v>
      </c>
      <c r="F185" s="66">
        <f t="shared" si="112"/>
        <v>9</v>
      </c>
      <c r="G185" s="66">
        <f t="shared" si="112"/>
        <v>22</v>
      </c>
      <c r="H185" s="66">
        <f t="shared" si="112"/>
        <v>6</v>
      </c>
      <c r="I185" s="66">
        <f t="shared" si="112"/>
        <v>4</v>
      </c>
      <c r="J185" s="66">
        <f t="shared" si="112"/>
        <v>5</v>
      </c>
      <c r="K185" s="66"/>
      <c r="L185" s="66"/>
      <c r="M185" s="66">
        <f t="shared" si="111"/>
        <v>72</v>
      </c>
      <c r="N185" s="203"/>
      <c r="O185" s="182"/>
      <c r="P185" s="290" t="s">
        <v>5</v>
      </c>
      <c r="Q185" s="66">
        <f t="shared" ref="Q185:X185" si="113">SUM(Q180:Q183)</f>
        <v>10</v>
      </c>
      <c r="R185" s="66">
        <f t="shared" si="113"/>
        <v>15</v>
      </c>
      <c r="S185" s="66">
        <f t="shared" si="113"/>
        <v>23</v>
      </c>
      <c r="T185" s="66">
        <f t="shared" si="113"/>
        <v>18</v>
      </c>
      <c r="U185" s="66">
        <f t="shared" si="113"/>
        <v>4</v>
      </c>
      <c r="V185" s="66">
        <f t="shared" si="113"/>
        <v>7</v>
      </c>
      <c r="W185" s="66">
        <f t="shared" si="113"/>
        <v>5</v>
      </c>
      <c r="X185" s="66">
        <f t="shared" si="113"/>
        <v>9</v>
      </c>
      <c r="Y185" s="66"/>
      <c r="Z185" s="66"/>
      <c r="AA185" s="312">
        <f t="shared" si="110"/>
        <v>91</v>
      </c>
    </row>
    <row r="186" spans="1:27" ht="16.5" customHeight="1" x14ac:dyDescent="0.2">
      <c r="A186" s="182"/>
      <c r="B186" s="53" t="s">
        <v>242</v>
      </c>
      <c r="C186" s="66">
        <f t="shared" ref="C186:J186" si="114">C185*C151</f>
        <v>44</v>
      </c>
      <c r="D186" s="66">
        <f t="shared" si="114"/>
        <v>14</v>
      </c>
      <c r="E186" s="66">
        <f t="shared" si="114"/>
        <v>33</v>
      </c>
      <c r="F186" s="66">
        <f t="shared" si="114"/>
        <v>22.5</v>
      </c>
      <c r="G186" s="66">
        <f t="shared" si="114"/>
        <v>44</v>
      </c>
      <c r="H186" s="66">
        <f t="shared" si="114"/>
        <v>9</v>
      </c>
      <c r="I186" s="66">
        <f t="shared" si="114"/>
        <v>4</v>
      </c>
      <c r="J186" s="66">
        <f t="shared" si="114"/>
        <v>0</v>
      </c>
      <c r="K186" s="201"/>
      <c r="L186" s="201"/>
      <c r="M186" s="201">
        <f>SUM(C186:L186)</f>
        <v>170.5</v>
      </c>
      <c r="N186" s="474"/>
      <c r="O186" s="182"/>
      <c r="P186" s="290" t="s">
        <v>242</v>
      </c>
      <c r="Q186" s="66">
        <f t="shared" ref="Q186:X186" si="115">Q185*Q151</f>
        <v>40</v>
      </c>
      <c r="R186" s="66">
        <f t="shared" si="115"/>
        <v>52.5</v>
      </c>
      <c r="S186" s="66">
        <f t="shared" si="115"/>
        <v>69</v>
      </c>
      <c r="T186" s="66">
        <f t="shared" si="115"/>
        <v>45</v>
      </c>
      <c r="U186" s="66">
        <f t="shared" si="115"/>
        <v>8</v>
      </c>
      <c r="V186" s="66">
        <f t="shared" si="115"/>
        <v>10.5</v>
      </c>
      <c r="W186" s="66">
        <f t="shared" si="115"/>
        <v>5</v>
      </c>
      <c r="X186" s="66">
        <f t="shared" si="115"/>
        <v>0</v>
      </c>
      <c r="Y186" s="201"/>
      <c r="Z186" s="201"/>
      <c r="AA186" s="319">
        <f t="shared" si="110"/>
        <v>230</v>
      </c>
    </row>
    <row r="187" spans="1:27" ht="16.5" customHeight="1" x14ac:dyDescent="0.5">
      <c r="A187" s="182"/>
      <c r="B187" s="53" t="s">
        <v>26</v>
      </c>
      <c r="C187" s="230">
        <f>M186/M185</f>
        <v>2.3680555555555554</v>
      </c>
      <c r="D187" s="66"/>
      <c r="E187" s="66"/>
      <c r="F187" s="66"/>
      <c r="G187" s="66"/>
      <c r="H187" s="66"/>
      <c r="I187" s="66"/>
      <c r="J187" s="66"/>
      <c r="K187" s="201"/>
      <c r="L187" s="201"/>
      <c r="M187" s="202"/>
      <c r="N187" s="475"/>
      <c r="O187" s="182"/>
      <c r="P187" s="296" t="s">
        <v>26</v>
      </c>
      <c r="Q187" s="237">
        <f>AA186/AA185</f>
        <v>2.5274725274725274</v>
      </c>
      <c r="R187" s="66"/>
      <c r="S187" s="66"/>
      <c r="T187" s="66"/>
      <c r="U187" s="66"/>
      <c r="V187" s="66"/>
      <c r="W187" s="66"/>
      <c r="X187" s="66"/>
      <c r="Y187" s="201"/>
      <c r="Z187" s="201"/>
      <c r="AA187" s="320"/>
    </row>
    <row r="188" spans="1:27" ht="16.5" customHeight="1" x14ac:dyDescent="0.2">
      <c r="A188" s="182"/>
      <c r="B188" s="53" t="s">
        <v>28</v>
      </c>
      <c r="C188" s="230">
        <f>(C185*100)/M185</f>
        <v>15.277777777777779</v>
      </c>
      <c r="D188" s="230">
        <f>(D185*100)/M185</f>
        <v>5.5555555555555554</v>
      </c>
      <c r="E188" s="230">
        <f>(E185*100)/M185</f>
        <v>15.277777777777779</v>
      </c>
      <c r="F188" s="230">
        <f>(F185*100)/M185</f>
        <v>12.5</v>
      </c>
      <c r="G188" s="230">
        <f>(G185*100)/M185</f>
        <v>30.555555555555557</v>
      </c>
      <c r="H188" s="230">
        <f>(H185*100)/M185</f>
        <v>8.3333333333333339</v>
      </c>
      <c r="I188" s="230">
        <f>(I185*100)/M185</f>
        <v>5.5555555555555554</v>
      </c>
      <c r="J188" s="230">
        <f>(J185*100)/M185</f>
        <v>6.9444444444444446</v>
      </c>
      <c r="K188" s="430"/>
      <c r="L188" s="201"/>
      <c r="M188" s="66">
        <f>SUM(C188:L188)</f>
        <v>100</v>
      </c>
      <c r="N188" s="203"/>
      <c r="O188" s="182"/>
      <c r="P188" s="290" t="s">
        <v>28</v>
      </c>
      <c r="Q188" s="230">
        <f>(Q185*100)/AA185</f>
        <v>10.989010989010989</v>
      </c>
      <c r="R188" s="230">
        <f>(R185*100)/AA185</f>
        <v>16.483516483516482</v>
      </c>
      <c r="S188" s="230">
        <f>(S185*100)/AA185</f>
        <v>25.274725274725274</v>
      </c>
      <c r="T188" s="230">
        <f>(T185*100)/AA185</f>
        <v>19.780219780219781</v>
      </c>
      <c r="U188" s="230">
        <f>(U185*100)/AA185</f>
        <v>4.395604395604396</v>
      </c>
      <c r="V188" s="230">
        <f>(V185*100)/AA185</f>
        <v>7.6923076923076925</v>
      </c>
      <c r="W188" s="230">
        <f>(W185*100)/AA185</f>
        <v>5.4945054945054945</v>
      </c>
      <c r="X188" s="230">
        <f>(X185*100)/AA185</f>
        <v>9.8901098901098905</v>
      </c>
      <c r="Y188" s="201"/>
      <c r="Z188" s="201"/>
      <c r="AA188" s="312">
        <f t="shared" ref="AA188:AA189" si="116">SUM(Q188:Z188)</f>
        <v>100</v>
      </c>
    </row>
    <row r="189" spans="1:27" ht="16.5" customHeight="1" x14ac:dyDescent="0.2">
      <c r="A189" s="182"/>
      <c r="B189" s="50" t="s">
        <v>95</v>
      </c>
      <c r="C189" s="51">
        <v>5</v>
      </c>
      <c r="D189" s="51">
        <v>5</v>
      </c>
      <c r="E189" s="51">
        <v>4</v>
      </c>
      <c r="F189" s="51">
        <v>5</v>
      </c>
      <c r="G189" s="51">
        <v>14</v>
      </c>
      <c r="H189" s="51">
        <v>6</v>
      </c>
      <c r="I189" s="51">
        <v>3</v>
      </c>
      <c r="J189" s="51">
        <v>1</v>
      </c>
      <c r="K189" s="201"/>
      <c r="L189" s="201"/>
      <c r="M189" s="66">
        <f t="shared" ref="M189:M190" si="117">SUM(C189:L189)</f>
        <v>43</v>
      </c>
      <c r="N189" s="203"/>
      <c r="O189" s="182"/>
      <c r="P189" s="347" t="s">
        <v>105</v>
      </c>
      <c r="Q189" s="53">
        <v>11</v>
      </c>
      <c r="R189" s="53">
        <v>9</v>
      </c>
      <c r="S189" s="53">
        <v>9</v>
      </c>
      <c r="T189" s="53">
        <v>8</v>
      </c>
      <c r="U189" s="53">
        <v>1</v>
      </c>
      <c r="V189" s="53">
        <v>2</v>
      </c>
      <c r="W189" s="53">
        <v>1</v>
      </c>
      <c r="X189" s="53">
        <v>1</v>
      </c>
      <c r="Y189" s="201"/>
      <c r="Z189" s="201"/>
      <c r="AA189" s="312">
        <f t="shared" si="116"/>
        <v>42</v>
      </c>
    </row>
    <row r="190" spans="1:27" ht="16.5" customHeight="1" x14ac:dyDescent="0.2">
      <c r="A190" s="182"/>
      <c r="B190" s="53" t="s">
        <v>5</v>
      </c>
      <c r="C190" s="66">
        <f t="shared" ref="C190:J190" si="118">SUM(C189:C189)</f>
        <v>5</v>
      </c>
      <c r="D190" s="66">
        <f t="shared" si="118"/>
        <v>5</v>
      </c>
      <c r="E190" s="66">
        <f t="shared" si="118"/>
        <v>4</v>
      </c>
      <c r="F190" s="66">
        <f t="shared" si="118"/>
        <v>5</v>
      </c>
      <c r="G190" s="66">
        <f t="shared" si="118"/>
        <v>14</v>
      </c>
      <c r="H190" s="66">
        <f t="shared" si="118"/>
        <v>6</v>
      </c>
      <c r="I190" s="66">
        <f t="shared" si="118"/>
        <v>3</v>
      </c>
      <c r="J190" s="66">
        <f t="shared" si="118"/>
        <v>1</v>
      </c>
      <c r="K190" s="66"/>
      <c r="L190" s="66"/>
      <c r="M190" s="66">
        <f t="shared" si="117"/>
        <v>43</v>
      </c>
      <c r="N190" s="203"/>
      <c r="O190" s="182"/>
      <c r="P190" s="290" t="s">
        <v>101</v>
      </c>
      <c r="Q190" s="66">
        <v>6</v>
      </c>
      <c r="R190" s="66">
        <v>0</v>
      </c>
      <c r="S190" s="66">
        <v>0</v>
      </c>
      <c r="T190" s="66">
        <v>0</v>
      </c>
      <c r="U190" s="66">
        <v>0</v>
      </c>
      <c r="V190" s="66">
        <v>0</v>
      </c>
      <c r="W190" s="66">
        <v>0</v>
      </c>
      <c r="X190" s="66">
        <v>9</v>
      </c>
      <c r="Y190" s="66"/>
      <c r="Z190" s="66"/>
      <c r="AA190" s="312">
        <f t="shared" ref="AA190:AA196" si="119">SUM(Q190:Z190)</f>
        <v>15</v>
      </c>
    </row>
    <row r="191" spans="1:27" ht="16.5" customHeight="1" x14ac:dyDescent="0.2">
      <c r="A191" s="182"/>
      <c r="B191" s="53" t="s">
        <v>242</v>
      </c>
      <c r="C191" s="66">
        <f t="shared" ref="C191:J191" si="120">C190*C151</f>
        <v>20</v>
      </c>
      <c r="D191" s="66">
        <f t="shared" si="120"/>
        <v>17.5</v>
      </c>
      <c r="E191" s="66">
        <f t="shared" si="120"/>
        <v>12</v>
      </c>
      <c r="F191" s="66">
        <f t="shared" si="120"/>
        <v>12.5</v>
      </c>
      <c r="G191" s="66">
        <f t="shared" si="120"/>
        <v>28</v>
      </c>
      <c r="H191" s="66">
        <f t="shared" si="120"/>
        <v>9</v>
      </c>
      <c r="I191" s="66">
        <f t="shared" si="120"/>
        <v>3</v>
      </c>
      <c r="J191" s="66">
        <f t="shared" si="120"/>
        <v>0</v>
      </c>
      <c r="K191" s="199"/>
      <c r="L191" s="199"/>
      <c r="M191" s="66">
        <f>SUM(C191:L191)</f>
        <v>102</v>
      </c>
      <c r="N191" s="203"/>
      <c r="O191" s="182"/>
      <c r="P191" s="290" t="s">
        <v>372</v>
      </c>
      <c r="Q191" s="66">
        <v>1</v>
      </c>
      <c r="R191" s="66">
        <v>0</v>
      </c>
      <c r="S191" s="66">
        <v>0</v>
      </c>
      <c r="T191" s="66">
        <v>0</v>
      </c>
      <c r="U191" s="66">
        <v>0</v>
      </c>
      <c r="V191" s="66">
        <v>0</v>
      </c>
      <c r="W191" s="66">
        <v>0</v>
      </c>
      <c r="X191" s="66">
        <v>2</v>
      </c>
      <c r="Y191" s="199"/>
      <c r="Z191" s="199"/>
      <c r="AA191" s="312">
        <f t="shared" si="119"/>
        <v>3</v>
      </c>
    </row>
    <row r="192" spans="1:27" s="1" customFormat="1" ht="16.5" customHeight="1" x14ac:dyDescent="0.2">
      <c r="A192" s="182"/>
      <c r="B192" s="53"/>
      <c r="C192" s="66"/>
      <c r="D192" s="66"/>
      <c r="E192" s="66"/>
      <c r="F192" s="66"/>
      <c r="G192" s="66"/>
      <c r="H192" s="66"/>
      <c r="I192" s="66"/>
      <c r="J192" s="66"/>
      <c r="K192" s="199"/>
      <c r="L192" s="199"/>
      <c r="M192" s="66"/>
      <c r="N192" s="203"/>
      <c r="O192" s="182"/>
      <c r="P192" s="290" t="s">
        <v>375</v>
      </c>
      <c r="Q192" s="66">
        <v>1</v>
      </c>
      <c r="R192" s="66">
        <v>2</v>
      </c>
      <c r="S192" s="66">
        <v>0</v>
      </c>
      <c r="T192" s="66">
        <v>0</v>
      </c>
      <c r="U192" s="66">
        <v>0</v>
      </c>
      <c r="V192" s="66">
        <v>0</v>
      </c>
      <c r="W192" s="66">
        <v>0</v>
      </c>
      <c r="X192" s="66">
        <v>0</v>
      </c>
      <c r="Y192" s="199"/>
      <c r="Z192" s="199"/>
      <c r="AA192" s="312">
        <f t="shared" si="119"/>
        <v>3</v>
      </c>
    </row>
    <row r="193" spans="1:28" s="1" customFormat="1" ht="16.5" customHeight="1" x14ac:dyDescent="0.2">
      <c r="A193" s="182"/>
      <c r="B193" s="53"/>
      <c r="C193" s="66"/>
      <c r="D193" s="66"/>
      <c r="E193" s="66"/>
      <c r="F193" s="66"/>
      <c r="G193" s="66"/>
      <c r="H193" s="66"/>
      <c r="I193" s="66"/>
      <c r="J193" s="66"/>
      <c r="K193" s="199"/>
      <c r="L193" s="199"/>
      <c r="M193" s="66"/>
      <c r="N193" s="203"/>
      <c r="O193" s="182"/>
      <c r="P193" s="290" t="s">
        <v>103</v>
      </c>
      <c r="Q193" s="66">
        <v>19</v>
      </c>
      <c r="R193" s="66">
        <v>6</v>
      </c>
      <c r="S193" s="66">
        <v>5</v>
      </c>
      <c r="T193" s="66">
        <v>1</v>
      </c>
      <c r="U193" s="66">
        <v>3</v>
      </c>
      <c r="V193" s="66">
        <v>1</v>
      </c>
      <c r="W193" s="66">
        <v>0</v>
      </c>
      <c r="X193" s="66">
        <v>1</v>
      </c>
      <c r="Y193" s="199"/>
      <c r="Z193" s="199"/>
      <c r="AA193" s="312">
        <f t="shared" si="119"/>
        <v>36</v>
      </c>
    </row>
    <row r="194" spans="1:28" s="1" customFormat="1" ht="16.5" customHeight="1" x14ac:dyDescent="0.2">
      <c r="A194" s="182"/>
      <c r="B194" s="53"/>
      <c r="C194" s="66"/>
      <c r="D194" s="66"/>
      <c r="E194" s="66"/>
      <c r="F194" s="66"/>
      <c r="G194" s="66"/>
      <c r="H194" s="66"/>
      <c r="I194" s="66"/>
      <c r="J194" s="66"/>
      <c r="K194" s="199"/>
      <c r="L194" s="199"/>
      <c r="M194" s="66"/>
      <c r="N194" s="203"/>
      <c r="O194" s="182"/>
      <c r="P194" s="290" t="s">
        <v>341</v>
      </c>
      <c r="Q194" s="66">
        <v>0</v>
      </c>
      <c r="R194" s="66">
        <v>0</v>
      </c>
      <c r="S194" s="66">
        <v>1</v>
      </c>
      <c r="T194" s="66">
        <v>2</v>
      </c>
      <c r="U194" s="66">
        <v>1</v>
      </c>
      <c r="V194" s="66">
        <v>0</v>
      </c>
      <c r="W194" s="66">
        <v>2</v>
      </c>
      <c r="X194" s="66">
        <v>0</v>
      </c>
      <c r="Y194" s="199"/>
      <c r="Z194" s="199"/>
      <c r="AA194" s="312">
        <f t="shared" si="119"/>
        <v>6</v>
      </c>
    </row>
    <row r="195" spans="1:28" s="1" customFormat="1" ht="16.5" customHeight="1" x14ac:dyDescent="0.2">
      <c r="A195" s="182"/>
      <c r="B195" s="53"/>
      <c r="C195" s="66"/>
      <c r="D195" s="66"/>
      <c r="E195" s="66"/>
      <c r="F195" s="66"/>
      <c r="G195" s="66"/>
      <c r="H195" s="66"/>
      <c r="I195" s="66"/>
      <c r="J195" s="66"/>
      <c r="K195" s="199"/>
      <c r="L195" s="199"/>
      <c r="M195" s="66"/>
      <c r="N195" s="203"/>
      <c r="O195" s="182"/>
      <c r="P195" s="290" t="s">
        <v>342</v>
      </c>
      <c r="Q195" s="66">
        <v>2</v>
      </c>
      <c r="R195" s="66">
        <v>1</v>
      </c>
      <c r="S195" s="66">
        <v>2</v>
      </c>
      <c r="T195" s="66">
        <v>1</v>
      </c>
      <c r="U195" s="66">
        <v>0</v>
      </c>
      <c r="V195" s="66">
        <v>0</v>
      </c>
      <c r="W195" s="66">
        <v>0</v>
      </c>
      <c r="X195" s="66">
        <v>0</v>
      </c>
      <c r="Y195" s="199"/>
      <c r="Z195" s="199"/>
      <c r="AA195" s="312">
        <f t="shared" si="119"/>
        <v>6</v>
      </c>
    </row>
    <row r="196" spans="1:28" s="1" customFormat="1" ht="16.5" customHeight="1" x14ac:dyDescent="0.2">
      <c r="A196" s="182"/>
      <c r="B196" s="53"/>
      <c r="C196" s="66"/>
      <c r="D196" s="66"/>
      <c r="E196" s="66"/>
      <c r="F196" s="66"/>
      <c r="G196" s="66"/>
      <c r="H196" s="66"/>
      <c r="I196" s="66"/>
      <c r="J196" s="66"/>
      <c r="K196" s="199"/>
      <c r="L196" s="199"/>
      <c r="M196" s="66"/>
      <c r="N196" s="203"/>
      <c r="O196" s="182"/>
      <c r="P196" s="290" t="s">
        <v>373</v>
      </c>
      <c r="Q196" s="66">
        <v>0</v>
      </c>
      <c r="R196" s="66">
        <v>1</v>
      </c>
      <c r="S196" s="66">
        <v>1</v>
      </c>
      <c r="T196" s="66">
        <v>1</v>
      </c>
      <c r="U196" s="66">
        <v>0</v>
      </c>
      <c r="V196" s="66">
        <v>0</v>
      </c>
      <c r="W196" s="66">
        <v>0</v>
      </c>
      <c r="X196" s="66">
        <v>0</v>
      </c>
      <c r="Y196" s="199"/>
      <c r="Z196" s="199"/>
      <c r="AA196" s="312">
        <f t="shared" si="119"/>
        <v>3</v>
      </c>
    </row>
    <row r="197" spans="1:28" ht="16.5" customHeight="1" x14ac:dyDescent="0.2">
      <c r="A197" s="182"/>
      <c r="B197" s="53" t="s">
        <v>26</v>
      </c>
      <c r="C197" s="230">
        <f>M191/M190</f>
        <v>2.3720930232558142</v>
      </c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235"/>
      <c r="O197" s="182"/>
      <c r="P197" s="290" t="s">
        <v>5</v>
      </c>
      <c r="Q197" s="66">
        <f t="shared" ref="Q197:X197" si="121">SUM(Q189:Q196)</f>
        <v>40</v>
      </c>
      <c r="R197" s="66">
        <f t="shared" si="121"/>
        <v>19</v>
      </c>
      <c r="S197" s="66">
        <f t="shared" si="121"/>
        <v>18</v>
      </c>
      <c r="T197" s="66">
        <f t="shared" si="121"/>
        <v>13</v>
      </c>
      <c r="U197" s="66">
        <f t="shared" si="121"/>
        <v>5</v>
      </c>
      <c r="V197" s="66">
        <f t="shared" si="121"/>
        <v>3</v>
      </c>
      <c r="W197" s="66">
        <f t="shared" si="121"/>
        <v>3</v>
      </c>
      <c r="X197" s="66">
        <f t="shared" si="121"/>
        <v>13</v>
      </c>
      <c r="Y197" s="66"/>
      <c r="Z197" s="66"/>
      <c r="AA197" s="312">
        <f t="shared" ref="AA197:AA198" si="122">SUM(Q197:Z197)</f>
        <v>114</v>
      </c>
    </row>
    <row r="198" spans="1:28" ht="16.5" customHeight="1" x14ac:dyDescent="0.2">
      <c r="A198" s="182"/>
      <c r="B198" s="53" t="s">
        <v>28</v>
      </c>
      <c r="C198" s="230">
        <f>(C190*100)/M190</f>
        <v>11.627906976744185</v>
      </c>
      <c r="D198" s="230">
        <f>(D190*100)/M190</f>
        <v>11.627906976744185</v>
      </c>
      <c r="E198" s="230">
        <f>(E190*100)/M190</f>
        <v>9.3023255813953494</v>
      </c>
      <c r="F198" s="230">
        <f>(F190*100)/M190</f>
        <v>11.627906976744185</v>
      </c>
      <c r="G198" s="230">
        <f>(G190*100)/M190</f>
        <v>32.558139534883722</v>
      </c>
      <c r="H198" s="230">
        <f>(H190*100)/M190</f>
        <v>13.953488372093023</v>
      </c>
      <c r="I198" s="230">
        <f>(I190*100)/M190</f>
        <v>6.9767441860465116</v>
      </c>
      <c r="J198" s="230">
        <f>(J190*100)/M190</f>
        <v>2.3255813953488373</v>
      </c>
      <c r="K198" s="66"/>
      <c r="L198" s="66"/>
      <c r="M198" s="230">
        <f>SUM(C198:L198)</f>
        <v>100</v>
      </c>
      <c r="N198" s="235"/>
      <c r="O198" s="182"/>
      <c r="P198" s="290" t="s">
        <v>242</v>
      </c>
      <c r="Q198" s="66">
        <f>Q197*Q151</f>
        <v>160</v>
      </c>
      <c r="R198" s="66">
        <f t="shared" ref="R198:X198" si="123">R197*R151</f>
        <v>66.5</v>
      </c>
      <c r="S198" s="66">
        <f t="shared" si="123"/>
        <v>54</v>
      </c>
      <c r="T198" s="66">
        <f t="shared" si="123"/>
        <v>32.5</v>
      </c>
      <c r="U198" s="66">
        <f t="shared" si="123"/>
        <v>10</v>
      </c>
      <c r="V198" s="66">
        <f t="shared" si="123"/>
        <v>4.5</v>
      </c>
      <c r="W198" s="66">
        <f t="shared" si="123"/>
        <v>3</v>
      </c>
      <c r="X198" s="66">
        <f t="shared" si="123"/>
        <v>0</v>
      </c>
      <c r="Y198" s="199"/>
      <c r="Z198" s="199"/>
      <c r="AA198" s="312">
        <f t="shared" si="122"/>
        <v>330.5</v>
      </c>
    </row>
    <row r="199" spans="1:28" s="1" customFormat="1" ht="16.5" customHeight="1" x14ac:dyDescent="0.45">
      <c r="A199" s="182"/>
      <c r="B199" s="408" t="s">
        <v>354</v>
      </c>
      <c r="C199" s="147">
        <f t="shared" ref="C199:J199" si="124">C190+C185+C176+C165+C159+C153</f>
        <v>90</v>
      </c>
      <c r="D199" s="147">
        <f t="shared" si="124"/>
        <v>35</v>
      </c>
      <c r="E199" s="147">
        <f t="shared" si="124"/>
        <v>70</v>
      </c>
      <c r="F199" s="147">
        <f t="shared" si="124"/>
        <v>71</v>
      </c>
      <c r="G199" s="147">
        <f t="shared" si="124"/>
        <v>90</v>
      </c>
      <c r="H199" s="147">
        <f t="shared" si="124"/>
        <v>55</v>
      </c>
      <c r="I199" s="147">
        <f t="shared" si="124"/>
        <v>48</v>
      </c>
      <c r="J199" s="147">
        <f t="shared" si="124"/>
        <v>7</v>
      </c>
      <c r="K199" s="53"/>
      <c r="L199" s="53"/>
      <c r="M199" s="411">
        <f>SUM(C199:L199)</f>
        <v>466</v>
      </c>
      <c r="N199" s="476"/>
      <c r="O199" s="182"/>
      <c r="P199" s="296" t="s">
        <v>26</v>
      </c>
      <c r="Q199" s="237">
        <f>AA198/AA197</f>
        <v>2.8991228070175437</v>
      </c>
      <c r="R199" s="66"/>
      <c r="S199" s="66"/>
      <c r="T199" s="66"/>
      <c r="U199" s="66"/>
      <c r="V199" s="66"/>
      <c r="W199" s="66"/>
      <c r="X199" s="66"/>
      <c r="Y199" s="66"/>
      <c r="Z199" s="66"/>
      <c r="AA199" s="312"/>
      <c r="AB199" s="8"/>
    </row>
    <row r="200" spans="1:28" s="1" customFormat="1" ht="16.5" customHeight="1" x14ac:dyDescent="0.45">
      <c r="A200" s="182"/>
      <c r="B200" s="53" t="s">
        <v>362</v>
      </c>
      <c r="C200" s="53">
        <f t="shared" ref="C200:J200" si="125">C199*C151</f>
        <v>360</v>
      </c>
      <c r="D200" s="53">
        <f t="shared" si="125"/>
        <v>122.5</v>
      </c>
      <c r="E200" s="53">
        <f t="shared" si="125"/>
        <v>210</v>
      </c>
      <c r="F200" s="53">
        <f t="shared" si="125"/>
        <v>177.5</v>
      </c>
      <c r="G200" s="53">
        <f t="shared" si="125"/>
        <v>180</v>
      </c>
      <c r="H200" s="53">
        <f t="shared" si="125"/>
        <v>82.5</v>
      </c>
      <c r="I200" s="53">
        <f t="shared" si="125"/>
        <v>48</v>
      </c>
      <c r="J200" s="53">
        <f t="shared" si="125"/>
        <v>0</v>
      </c>
      <c r="K200" s="53"/>
      <c r="L200" s="53"/>
      <c r="M200" s="411">
        <f>SUM(C200:L200)</f>
        <v>1180.5</v>
      </c>
      <c r="N200" s="476"/>
      <c r="O200" s="182"/>
      <c r="P200" s="515" t="s">
        <v>28</v>
      </c>
      <c r="Q200" s="66">
        <f>(Q197*100)/AA197</f>
        <v>35.087719298245617</v>
      </c>
      <c r="R200" s="230">
        <f>(R197*100)/AA197</f>
        <v>16.666666666666668</v>
      </c>
      <c r="S200" s="230">
        <f>(S197*100)/AA197</f>
        <v>15.789473684210526</v>
      </c>
      <c r="T200" s="230">
        <f>(T197*100)/AA197</f>
        <v>11.403508771929825</v>
      </c>
      <c r="U200" s="230">
        <f>(U197*100)/AA197</f>
        <v>4.3859649122807021</v>
      </c>
      <c r="V200" s="230">
        <f>(V197*100)/AA197</f>
        <v>2.6315789473684212</v>
      </c>
      <c r="W200" s="230">
        <f>(W197*100)/AA197</f>
        <v>2.6315789473684212</v>
      </c>
      <c r="X200" s="230">
        <f>(X197*100)/AA197</f>
        <v>11.403508771929825</v>
      </c>
      <c r="Y200" s="66"/>
      <c r="Z200" s="66"/>
      <c r="AA200" s="66">
        <f>SUM(Q200:Z200)</f>
        <v>100</v>
      </c>
    </row>
    <row r="201" spans="1:28" ht="16.5" customHeight="1" x14ac:dyDescent="0.45">
      <c r="A201" s="182"/>
      <c r="B201" s="53" t="s">
        <v>353</v>
      </c>
      <c r="C201" s="80">
        <f>(C199*100)/M199</f>
        <v>19.313304721030043</v>
      </c>
      <c r="D201" s="80">
        <f>(D199*100)/M199</f>
        <v>7.5107296137339059</v>
      </c>
      <c r="E201" s="80">
        <f>(E199*100)/M199</f>
        <v>15.021459227467812</v>
      </c>
      <c r="F201" s="80">
        <f>(F199*100)/M199</f>
        <v>15.236051502145923</v>
      </c>
      <c r="G201" s="80">
        <f>(G199*100)/M199</f>
        <v>19.313304721030043</v>
      </c>
      <c r="H201" s="80">
        <f>(H199*100)/M199</f>
        <v>11.802575107296137</v>
      </c>
      <c r="I201" s="80">
        <f>(I199*100)/M199</f>
        <v>10.300429184549357</v>
      </c>
      <c r="J201" s="80">
        <f>(J199*100)/M199</f>
        <v>1.502145922746781</v>
      </c>
      <c r="K201" s="53"/>
      <c r="L201" s="53"/>
      <c r="M201" s="412">
        <f>SUM(C201:L201)</f>
        <v>100</v>
      </c>
      <c r="N201" s="467"/>
      <c r="O201" s="513"/>
      <c r="P201" s="514" t="s">
        <v>354</v>
      </c>
      <c r="Q201" s="514">
        <f>Q197+Q185+Q176+Q165+Q159+Q153</f>
        <v>123</v>
      </c>
      <c r="R201" s="66">
        <f t="shared" ref="R201:X201" si="126">R190+R185+R176+R165+R159+R153</f>
        <v>57</v>
      </c>
      <c r="S201" s="66">
        <f t="shared" si="126"/>
        <v>92</v>
      </c>
      <c r="T201" s="66">
        <f t="shared" si="126"/>
        <v>61</v>
      </c>
      <c r="U201" s="66">
        <f t="shared" si="126"/>
        <v>59</v>
      </c>
      <c r="V201" s="66">
        <f t="shared" si="126"/>
        <v>61</v>
      </c>
      <c r="W201" s="66">
        <f t="shared" si="126"/>
        <v>52</v>
      </c>
      <c r="X201" s="66">
        <f t="shared" si="126"/>
        <v>35</v>
      </c>
      <c r="Y201" s="66"/>
      <c r="Z201" s="66"/>
      <c r="AA201" s="66">
        <f>SUM(Q201:Z201)</f>
        <v>540</v>
      </c>
    </row>
    <row r="202" spans="1:28" ht="16.5" customHeight="1" x14ac:dyDescent="0.2">
      <c r="A202" s="182"/>
      <c r="B202" s="774" t="s">
        <v>360</v>
      </c>
      <c r="C202" s="775"/>
      <c r="D202" s="776">
        <f>M200/M199</f>
        <v>2.5332618025751072</v>
      </c>
      <c r="E202" s="777"/>
      <c r="F202" s="777"/>
      <c r="G202" s="777"/>
      <c r="H202" s="777"/>
      <c r="I202" s="777"/>
      <c r="J202" s="777"/>
      <c r="K202" s="777"/>
      <c r="L202" s="777"/>
      <c r="M202" s="778"/>
      <c r="N202" s="454"/>
      <c r="O202" s="436"/>
      <c r="P202" s="270" t="s">
        <v>242</v>
      </c>
      <c r="Q202" s="447">
        <f t="shared" ref="Q202:X202" si="127">Q201*Q151</f>
        <v>492</v>
      </c>
      <c r="R202" s="447">
        <f t="shared" si="127"/>
        <v>199.5</v>
      </c>
      <c r="S202" s="447">
        <f t="shared" si="127"/>
        <v>276</v>
      </c>
      <c r="T202" s="447">
        <f t="shared" si="127"/>
        <v>152.5</v>
      </c>
      <c r="U202" s="447">
        <f t="shared" si="127"/>
        <v>118</v>
      </c>
      <c r="V202" s="447">
        <f t="shared" si="127"/>
        <v>91.5</v>
      </c>
      <c r="W202" s="447">
        <f t="shared" si="127"/>
        <v>52</v>
      </c>
      <c r="X202" s="447">
        <f t="shared" si="127"/>
        <v>0</v>
      </c>
      <c r="Y202" s="66"/>
      <c r="Z202" s="66"/>
      <c r="AA202" s="66">
        <f>SUM(Q202:Z202)</f>
        <v>1381.5</v>
      </c>
    </row>
    <row r="203" spans="1:28" ht="16.5" customHeight="1" x14ac:dyDescent="0.2">
      <c r="A203" s="182"/>
      <c r="B203" s="413" t="s">
        <v>355</v>
      </c>
      <c r="C203" s="409"/>
      <c r="D203" s="414">
        <f>C201+D201+E201</f>
        <v>41.845493562231766</v>
      </c>
      <c r="E203" s="78"/>
      <c r="F203" s="78"/>
      <c r="G203" s="78"/>
      <c r="H203" s="78"/>
      <c r="I203" s="78"/>
      <c r="J203" s="78"/>
      <c r="K203" s="78"/>
      <c r="L203" s="78"/>
      <c r="M203" s="197"/>
      <c r="N203" s="197"/>
      <c r="O203" s="513"/>
      <c r="P203" s="514" t="s">
        <v>353</v>
      </c>
      <c r="Q203" s="17">
        <f>(Q201*100)/AA201</f>
        <v>22.777777777777779</v>
      </c>
      <c r="R203" s="17">
        <f>(R201*100)/AA201</f>
        <v>10.555555555555555</v>
      </c>
      <c r="S203" s="17">
        <f>(S201*100)/AA201</f>
        <v>17.037037037037038</v>
      </c>
      <c r="T203" s="17">
        <f>(T201*100)/AA201</f>
        <v>11.296296296296296</v>
      </c>
      <c r="U203" s="17">
        <f>(U201*100)/AA201</f>
        <v>10.925925925925926</v>
      </c>
      <c r="V203" s="17">
        <f>(V201*100)/AA201</f>
        <v>11.296296296296296</v>
      </c>
      <c r="W203" s="17">
        <f>(W201*100)/AA201</f>
        <v>9.6296296296296298</v>
      </c>
      <c r="X203" s="17">
        <f>(X201*100)/AA201</f>
        <v>6.4814814814814818</v>
      </c>
      <c r="Y203" s="66"/>
      <c r="Z203" s="66"/>
      <c r="AA203" s="230">
        <f>SUM(Q203:Z203)</f>
        <v>100</v>
      </c>
    </row>
    <row r="204" spans="1:28" ht="16.5" customHeight="1" x14ac:dyDescent="0.2">
      <c r="A204" s="182"/>
      <c r="B204" s="5" t="s">
        <v>361</v>
      </c>
      <c r="C204" s="5"/>
      <c r="D204" s="5"/>
      <c r="E204" s="5"/>
      <c r="F204" s="78"/>
      <c r="G204" s="78"/>
      <c r="H204" s="78"/>
      <c r="I204" s="78"/>
      <c r="J204" s="78"/>
      <c r="K204" s="78"/>
      <c r="L204" s="78"/>
      <c r="M204" s="197"/>
      <c r="N204" s="197"/>
      <c r="O204" s="513"/>
      <c r="P204" s="513" t="s">
        <v>27</v>
      </c>
      <c r="Q204" s="449">
        <f>AA202/AA201</f>
        <v>2.5583333333333331</v>
      </c>
      <c r="R204" s="11"/>
      <c r="S204" s="11"/>
      <c r="T204" s="235"/>
      <c r="U204" s="235"/>
      <c r="V204" s="235"/>
      <c r="W204" s="235"/>
      <c r="X204" s="235"/>
      <c r="Y204" s="203"/>
      <c r="Z204" s="203"/>
      <c r="AA204" s="203"/>
    </row>
    <row r="205" spans="1:28" ht="16.5" customHeight="1" x14ac:dyDescent="0.2">
      <c r="A205" s="182"/>
      <c r="B205" s="5"/>
      <c r="C205" s="5"/>
      <c r="D205" s="5"/>
      <c r="E205" s="5"/>
      <c r="F205" s="203"/>
      <c r="G205" s="203"/>
      <c r="H205" s="203"/>
      <c r="I205" s="203"/>
      <c r="J205" s="203"/>
      <c r="K205" s="203"/>
      <c r="L205" s="203"/>
      <c r="M205" s="203"/>
      <c r="N205" s="203"/>
      <c r="O205" s="182"/>
      <c r="P205" s="505" t="s">
        <v>355</v>
      </c>
      <c r="Q205" s="505"/>
      <c r="R205" s="506">
        <f>Q203+R203+S203</f>
        <v>50.370370370370374</v>
      </c>
      <c r="S205" s="505"/>
      <c r="T205" s="235"/>
      <c r="U205" s="235"/>
      <c r="V205" s="235"/>
      <c r="W205" s="235"/>
      <c r="X205" s="235"/>
      <c r="Y205" s="203"/>
      <c r="Z205" s="203"/>
      <c r="AA205" s="203"/>
    </row>
    <row r="206" spans="1:28" ht="16.5" customHeight="1" x14ac:dyDescent="0.2">
      <c r="A206" s="182"/>
      <c r="B206" s="5"/>
      <c r="C206" s="5"/>
      <c r="D206" s="5"/>
      <c r="E206" s="5"/>
      <c r="F206" s="203"/>
      <c r="G206" s="203"/>
      <c r="H206" s="203"/>
      <c r="I206" s="203"/>
      <c r="J206" s="203"/>
      <c r="K206" s="203"/>
      <c r="L206" s="203"/>
      <c r="M206" s="203"/>
      <c r="N206" s="203"/>
      <c r="O206" s="182"/>
      <c r="P206" s="505" t="s">
        <v>381</v>
      </c>
      <c r="Q206" s="505"/>
      <c r="R206" s="505"/>
      <c r="S206" s="505"/>
      <c r="T206" s="235"/>
      <c r="U206" s="235"/>
      <c r="V206" s="235"/>
      <c r="W206" s="235"/>
      <c r="X206" s="235"/>
      <c r="Y206" s="203"/>
      <c r="Z206" s="203"/>
      <c r="AA206" s="203"/>
    </row>
    <row r="207" spans="1:28" ht="16.5" customHeight="1" x14ac:dyDescent="0.2">
      <c r="A207" s="182"/>
      <c r="B207" s="5"/>
      <c r="C207" s="5"/>
      <c r="D207" s="5"/>
      <c r="E207" s="5"/>
      <c r="F207" s="203"/>
      <c r="G207" s="203"/>
      <c r="H207" s="203"/>
      <c r="I207" s="203"/>
      <c r="J207" s="203"/>
      <c r="K207" s="203"/>
      <c r="L207" s="203"/>
      <c r="M207" s="203"/>
      <c r="N207" s="203"/>
      <c r="O207" s="182"/>
      <c r="P207" s="413"/>
      <c r="Q207" s="413"/>
      <c r="R207" s="413"/>
      <c r="S207" s="413"/>
      <c r="T207" s="235"/>
      <c r="U207" s="235"/>
      <c r="V207" s="235"/>
      <c r="W207" s="235"/>
      <c r="X207" s="235"/>
      <c r="Y207" s="203"/>
      <c r="Z207" s="203"/>
      <c r="AA207" s="203"/>
    </row>
    <row r="208" spans="1:28" ht="24" x14ac:dyDescent="0.2">
      <c r="A208" s="182"/>
      <c r="B208" s="5"/>
      <c r="C208" s="5"/>
      <c r="D208" s="5"/>
      <c r="E208" s="5"/>
      <c r="F208" s="203"/>
      <c r="G208" s="203"/>
      <c r="H208" s="203"/>
      <c r="I208" s="203"/>
      <c r="J208" s="203"/>
      <c r="K208" s="203"/>
      <c r="L208" s="203"/>
      <c r="M208" s="203"/>
      <c r="N208" s="203"/>
      <c r="O208" s="182"/>
      <c r="P208" s="5"/>
      <c r="Q208" s="5"/>
      <c r="R208" s="5"/>
      <c r="S208" s="5"/>
      <c r="T208" s="235"/>
      <c r="U208" s="235"/>
      <c r="V208" s="235"/>
      <c r="W208" s="235"/>
      <c r="X208" s="235"/>
      <c r="Y208" s="203"/>
      <c r="Z208" s="203"/>
      <c r="AA208" s="203"/>
    </row>
    <row r="209" spans="1:27" s="1" customFormat="1" ht="24" x14ac:dyDescent="0.2">
      <c r="A209" s="182"/>
      <c r="B209" s="5"/>
      <c r="C209" s="5"/>
      <c r="D209" s="5"/>
      <c r="E209" s="5"/>
      <c r="F209" s="203"/>
      <c r="G209" s="203"/>
      <c r="H209" s="203"/>
      <c r="I209" s="203"/>
      <c r="J209" s="203"/>
      <c r="K209" s="203"/>
      <c r="L209" s="203"/>
      <c r="M209" s="203"/>
      <c r="N209" s="203"/>
      <c r="O209" s="182"/>
      <c r="P209" s="5"/>
      <c r="Q209" s="5"/>
      <c r="R209" s="5"/>
      <c r="S209" s="5"/>
      <c r="T209" s="235"/>
      <c r="U209" s="235"/>
      <c r="V209" s="235"/>
      <c r="W209" s="235"/>
      <c r="X209" s="235"/>
      <c r="Y209" s="203"/>
      <c r="Z209" s="203"/>
      <c r="AA209" s="203"/>
    </row>
    <row r="210" spans="1:27" s="1" customFormat="1" ht="24" x14ac:dyDescent="0.2">
      <c r="A210" s="182"/>
      <c r="B210" s="5"/>
      <c r="C210" s="5"/>
      <c r="D210" s="5"/>
      <c r="E210" s="5"/>
      <c r="F210" s="203"/>
      <c r="G210" s="203"/>
      <c r="H210" s="203"/>
      <c r="I210" s="203"/>
      <c r="J210" s="203"/>
      <c r="K210" s="203"/>
      <c r="L210" s="203"/>
      <c r="M210" s="203"/>
      <c r="N210" s="203"/>
      <c r="O210" s="182"/>
      <c r="P210" s="5"/>
      <c r="Q210" s="5"/>
      <c r="R210" s="5"/>
      <c r="S210" s="5"/>
      <c r="T210" s="235"/>
      <c r="U210" s="235"/>
      <c r="V210" s="235"/>
      <c r="W210" s="235"/>
      <c r="X210" s="235"/>
      <c r="Y210" s="203"/>
      <c r="Z210" s="203"/>
      <c r="AA210" s="203"/>
    </row>
    <row r="211" spans="1:27" s="1" customFormat="1" ht="24" x14ac:dyDescent="0.2">
      <c r="A211" s="182"/>
      <c r="B211" s="5"/>
      <c r="C211" s="5"/>
      <c r="D211" s="5"/>
      <c r="E211" s="5"/>
      <c r="F211" s="203"/>
      <c r="G211" s="203"/>
      <c r="H211" s="203"/>
      <c r="I211" s="203"/>
      <c r="J211" s="203"/>
      <c r="K211" s="203"/>
      <c r="L211" s="203"/>
      <c r="M211" s="203"/>
      <c r="N211" s="203"/>
      <c r="O211" s="182"/>
      <c r="P211" s="5"/>
      <c r="Q211" s="5"/>
      <c r="R211" s="5"/>
      <c r="S211" s="5"/>
      <c r="T211" s="235"/>
      <c r="U211" s="235"/>
      <c r="V211" s="235"/>
      <c r="W211" s="235"/>
      <c r="X211" s="235"/>
      <c r="Y211" s="203"/>
      <c r="Z211" s="203"/>
      <c r="AA211" s="203"/>
    </row>
    <row r="212" spans="1:27" s="1" customFormat="1" ht="24" x14ac:dyDescent="0.2">
      <c r="A212" s="182"/>
      <c r="B212" s="5"/>
      <c r="C212" s="5"/>
      <c r="D212" s="5"/>
      <c r="E212" s="5"/>
      <c r="F212" s="203"/>
      <c r="G212" s="203"/>
      <c r="H212" s="203"/>
      <c r="I212" s="203"/>
      <c r="J212" s="203"/>
      <c r="K212" s="203"/>
      <c r="L212" s="203"/>
      <c r="M212" s="203"/>
      <c r="N212" s="203"/>
      <c r="O212" s="182"/>
      <c r="P212" s="5"/>
      <c r="Q212" s="5"/>
      <c r="R212" s="5"/>
      <c r="S212" s="5"/>
      <c r="T212" s="235"/>
      <c r="U212" s="235"/>
      <c r="V212" s="235"/>
      <c r="W212" s="235"/>
      <c r="X212" s="235"/>
      <c r="Y212" s="203"/>
      <c r="Z212" s="203"/>
      <c r="AA212" s="203"/>
    </row>
    <row r="213" spans="1:27" s="1" customFormat="1" ht="24" x14ac:dyDescent="0.2">
      <c r="A213" s="182"/>
      <c r="B213" s="5"/>
      <c r="C213" s="5"/>
      <c r="D213" s="5"/>
      <c r="E213" s="5"/>
      <c r="F213" s="203"/>
      <c r="G213" s="203"/>
      <c r="H213" s="203"/>
      <c r="I213" s="203"/>
      <c r="J213" s="203"/>
      <c r="K213" s="203"/>
      <c r="L213" s="203"/>
      <c r="M213" s="203"/>
      <c r="N213" s="203"/>
      <c r="O213" s="182"/>
      <c r="P213" s="5"/>
      <c r="Q213" s="5"/>
      <c r="R213" s="5"/>
      <c r="S213" s="5"/>
      <c r="T213" s="235"/>
      <c r="U213" s="235"/>
      <c r="V213" s="235"/>
      <c r="W213" s="235"/>
      <c r="X213" s="235"/>
      <c r="Y213" s="203"/>
      <c r="Z213" s="203"/>
      <c r="AA213" s="203"/>
    </row>
    <row r="214" spans="1:27" s="1" customFormat="1" ht="24" x14ac:dyDescent="0.2">
      <c r="A214" s="182"/>
      <c r="B214" s="5"/>
      <c r="C214" s="5"/>
      <c r="D214" s="5"/>
      <c r="E214" s="5"/>
      <c r="F214" s="203"/>
      <c r="G214" s="203"/>
      <c r="H214" s="203"/>
      <c r="I214" s="203"/>
      <c r="J214" s="203"/>
      <c r="K214" s="203"/>
      <c r="L214" s="203"/>
      <c r="M214" s="203"/>
      <c r="N214" s="203"/>
      <c r="O214" s="182"/>
      <c r="P214" s="5"/>
      <c r="Q214" s="5"/>
      <c r="R214" s="5"/>
      <c r="S214" s="5"/>
      <c r="T214" s="235"/>
      <c r="U214" s="235"/>
      <c r="V214" s="235"/>
      <c r="W214" s="235"/>
      <c r="X214" s="235"/>
      <c r="Y214" s="203"/>
      <c r="Z214" s="203"/>
      <c r="AA214" s="203"/>
    </row>
    <row r="215" spans="1:27" s="1" customFormat="1" ht="24" x14ac:dyDescent="0.2">
      <c r="A215" s="182"/>
      <c r="B215" s="5"/>
      <c r="C215" s="5"/>
      <c r="D215" s="5"/>
      <c r="E215" s="5"/>
      <c r="F215" s="203"/>
      <c r="G215" s="203"/>
      <c r="H215" s="203"/>
      <c r="I215" s="203"/>
      <c r="J215" s="203"/>
      <c r="K215" s="203"/>
      <c r="L215" s="203"/>
      <c r="M215" s="203"/>
      <c r="N215" s="203"/>
      <c r="O215" s="182"/>
      <c r="P215" s="5"/>
      <c r="Q215" s="5"/>
      <c r="R215" s="5"/>
      <c r="S215" s="5"/>
      <c r="T215" s="235"/>
      <c r="U215" s="235"/>
      <c r="V215" s="235"/>
      <c r="W215" s="235"/>
      <c r="X215" s="235"/>
      <c r="Y215" s="203"/>
      <c r="Z215" s="203"/>
      <c r="AA215" s="203"/>
    </row>
    <row r="216" spans="1:27" s="1" customFormat="1" ht="24" x14ac:dyDescent="0.2">
      <c r="A216" s="182"/>
      <c r="B216" s="5"/>
      <c r="C216" s="5"/>
      <c r="D216" s="5"/>
      <c r="E216" s="5"/>
      <c r="F216" s="203"/>
      <c r="G216" s="203"/>
      <c r="H216" s="203"/>
      <c r="I216" s="203"/>
      <c r="J216" s="203"/>
      <c r="K216" s="203"/>
      <c r="L216" s="203"/>
      <c r="M216" s="203"/>
      <c r="N216" s="203"/>
      <c r="O216" s="182"/>
      <c r="P216" s="5"/>
      <c r="Q216" s="5"/>
      <c r="R216" s="5"/>
      <c r="S216" s="5"/>
      <c r="T216" s="235"/>
      <c r="U216" s="235"/>
      <c r="V216" s="235"/>
      <c r="W216" s="235"/>
      <c r="X216" s="235"/>
      <c r="Y216" s="203"/>
      <c r="Z216" s="203"/>
      <c r="AA216" s="203"/>
    </row>
    <row r="217" spans="1:27" s="1" customFormat="1" ht="24" x14ac:dyDescent="0.2">
      <c r="A217" s="182"/>
      <c r="B217" s="5"/>
      <c r="C217" s="5"/>
      <c r="D217" s="5"/>
      <c r="E217" s="5"/>
      <c r="F217" s="203"/>
      <c r="G217" s="203"/>
      <c r="H217" s="203"/>
      <c r="I217" s="203"/>
      <c r="J217" s="203"/>
      <c r="K217" s="203"/>
      <c r="L217" s="203"/>
      <c r="M217" s="203"/>
      <c r="N217" s="203"/>
      <c r="O217" s="182"/>
      <c r="P217" s="5"/>
      <c r="Q217" s="5"/>
      <c r="R217" s="5"/>
      <c r="S217" s="5"/>
      <c r="T217" s="235"/>
      <c r="U217" s="235"/>
      <c r="V217" s="235"/>
      <c r="W217" s="235"/>
      <c r="X217" s="235"/>
      <c r="Y217" s="203"/>
      <c r="Z217" s="203"/>
      <c r="AA217" s="203"/>
    </row>
    <row r="218" spans="1:27" ht="24" x14ac:dyDescent="0.2">
      <c r="A218" s="182"/>
      <c r="B218" s="5"/>
      <c r="C218" s="5"/>
      <c r="D218" s="5"/>
      <c r="E218" s="5"/>
      <c r="F218" s="203"/>
      <c r="G218" s="203"/>
      <c r="H218" s="203"/>
      <c r="I218" s="203"/>
      <c r="J218" s="203"/>
      <c r="K218" s="203"/>
      <c r="L218" s="203"/>
      <c r="M218" s="203"/>
      <c r="N218" s="203"/>
      <c r="O218" s="182"/>
      <c r="P218" s="5"/>
      <c r="Q218" s="5"/>
      <c r="R218" s="5"/>
      <c r="S218" s="5"/>
      <c r="T218" s="235"/>
      <c r="U218" s="235"/>
      <c r="V218" s="235"/>
      <c r="W218" s="235"/>
      <c r="X218" s="235"/>
      <c r="Y218" s="203"/>
      <c r="Z218" s="203"/>
      <c r="AA218" s="203"/>
    </row>
    <row r="219" spans="1:27" ht="24" x14ac:dyDescent="0.2">
      <c r="A219" s="182"/>
      <c r="B219" s="5"/>
      <c r="C219" s="5"/>
      <c r="D219" s="5"/>
      <c r="E219" s="5"/>
      <c r="F219" s="203"/>
      <c r="G219" s="203"/>
      <c r="H219" s="203"/>
      <c r="I219" s="203"/>
      <c r="J219" s="203"/>
      <c r="K219" s="203"/>
      <c r="L219" s="203"/>
      <c r="M219" s="203"/>
      <c r="N219" s="203"/>
      <c r="O219" s="182"/>
      <c r="P219" s="5"/>
      <c r="Q219" s="5"/>
      <c r="R219" s="5"/>
      <c r="S219" s="5"/>
      <c r="T219" s="235"/>
      <c r="U219" s="235"/>
      <c r="V219" s="235"/>
      <c r="W219" s="235"/>
      <c r="X219" s="235"/>
      <c r="Y219" s="203"/>
      <c r="Z219" s="203"/>
      <c r="AA219" s="203"/>
    </row>
    <row r="220" spans="1:27" ht="24" x14ac:dyDescent="0.2">
      <c r="A220" s="182"/>
      <c r="B220" s="5"/>
      <c r="C220" s="5"/>
      <c r="D220" s="5"/>
      <c r="E220" s="5"/>
      <c r="F220" s="203"/>
      <c r="G220" s="203"/>
      <c r="H220" s="203"/>
      <c r="I220" s="203"/>
      <c r="J220" s="203"/>
      <c r="K220" s="203"/>
      <c r="L220" s="203"/>
      <c r="M220" s="203"/>
      <c r="N220" s="203"/>
      <c r="O220" s="182"/>
      <c r="P220" s="5"/>
      <c r="Q220" s="5"/>
      <c r="R220" s="5"/>
      <c r="S220" s="5"/>
      <c r="T220" s="235"/>
      <c r="U220" s="235"/>
      <c r="V220" s="235"/>
      <c r="W220" s="235"/>
      <c r="X220" s="235"/>
      <c r="Y220" s="203"/>
      <c r="Z220" s="203"/>
      <c r="AA220" s="203"/>
    </row>
    <row r="221" spans="1:27" ht="24" x14ac:dyDescent="0.2">
      <c r="A221" s="182"/>
      <c r="B221" s="5"/>
      <c r="C221" s="5"/>
      <c r="D221" s="5"/>
      <c r="E221" s="5"/>
      <c r="F221" s="203"/>
      <c r="G221" s="203"/>
      <c r="H221" s="203"/>
      <c r="I221" s="203"/>
      <c r="J221" s="203"/>
      <c r="K221" s="203"/>
      <c r="L221" s="203"/>
      <c r="M221" s="203"/>
      <c r="N221" s="203"/>
      <c r="O221" s="182"/>
      <c r="P221" s="5"/>
      <c r="Q221" s="5"/>
      <c r="R221" s="5"/>
      <c r="S221" s="5"/>
      <c r="T221" s="235"/>
      <c r="U221" s="235"/>
      <c r="V221" s="235"/>
      <c r="W221" s="235"/>
      <c r="X221" s="235"/>
      <c r="Y221" s="203"/>
      <c r="Z221" s="203"/>
      <c r="AA221" s="203"/>
    </row>
    <row r="222" spans="1:27" ht="24" x14ac:dyDescent="0.2">
      <c r="A222" s="182"/>
      <c r="B222" s="5"/>
      <c r="C222" s="5"/>
      <c r="D222" s="5"/>
      <c r="E222" s="5"/>
      <c r="F222" s="203"/>
      <c r="G222" s="203"/>
      <c r="H222" s="203"/>
      <c r="I222" s="203"/>
      <c r="J222" s="203"/>
      <c r="K222" s="203"/>
      <c r="L222" s="203"/>
      <c r="M222" s="203"/>
      <c r="N222" s="203"/>
      <c r="O222" s="182"/>
      <c r="P222" s="5"/>
      <c r="Q222" s="5"/>
      <c r="R222" s="5"/>
      <c r="S222" s="5"/>
      <c r="T222" s="235"/>
      <c r="U222" s="235"/>
      <c r="V222" s="235"/>
      <c r="W222" s="235"/>
      <c r="X222" s="235"/>
      <c r="Y222" s="203"/>
      <c r="Z222" s="203"/>
      <c r="AA222" s="203"/>
    </row>
    <row r="223" spans="1:27" ht="24" x14ac:dyDescent="0.2">
      <c r="A223" s="182"/>
      <c r="B223" s="5"/>
      <c r="C223" s="5"/>
      <c r="D223" s="5"/>
      <c r="E223" s="5"/>
      <c r="F223" s="203"/>
      <c r="G223" s="203"/>
      <c r="H223" s="203"/>
      <c r="I223" s="203"/>
      <c r="J223" s="203"/>
      <c r="K223" s="203"/>
      <c r="L223" s="203"/>
      <c r="M223" s="203"/>
      <c r="N223" s="203"/>
      <c r="O223" s="182"/>
      <c r="P223" s="5"/>
      <c r="Q223" s="5"/>
      <c r="R223" s="5"/>
      <c r="S223" s="5"/>
      <c r="T223" s="235"/>
      <c r="U223" s="235"/>
      <c r="V223" s="235"/>
      <c r="W223" s="235"/>
      <c r="X223" s="235"/>
      <c r="Y223" s="203"/>
      <c r="Z223" s="203"/>
      <c r="AA223" s="203"/>
    </row>
    <row r="224" spans="1:27" ht="24" x14ac:dyDescent="0.2">
      <c r="A224" s="182"/>
      <c r="B224" s="5"/>
      <c r="C224" s="5"/>
      <c r="D224" s="5"/>
      <c r="E224" s="5"/>
      <c r="F224" s="203"/>
      <c r="G224" s="203"/>
      <c r="H224" s="203"/>
      <c r="I224" s="203"/>
      <c r="J224" s="203"/>
      <c r="K224" s="203"/>
      <c r="L224" s="203"/>
      <c r="M224" s="203"/>
      <c r="N224" s="203"/>
      <c r="O224" s="182"/>
      <c r="P224" s="5"/>
      <c r="Q224" s="5"/>
      <c r="R224" s="5"/>
      <c r="S224" s="5"/>
      <c r="T224" s="235"/>
      <c r="U224" s="235"/>
      <c r="V224" s="235"/>
      <c r="W224" s="235"/>
      <c r="X224" s="235"/>
      <c r="Y224" s="203"/>
      <c r="Z224" s="203"/>
      <c r="AA224" s="203"/>
    </row>
    <row r="225" spans="1:27" s="1" customFormat="1" ht="24" x14ac:dyDescent="0.2">
      <c r="A225" s="182"/>
      <c r="B225" s="5"/>
      <c r="C225" s="5"/>
      <c r="D225" s="5"/>
      <c r="E225" s="5"/>
      <c r="F225" s="203"/>
      <c r="G225" s="203"/>
      <c r="H225" s="203"/>
      <c r="I225" s="203"/>
      <c r="J225" s="203"/>
      <c r="K225" s="203"/>
      <c r="L225" s="203"/>
      <c r="M225" s="203"/>
      <c r="N225" s="203"/>
      <c r="O225" s="182"/>
      <c r="P225" s="5"/>
      <c r="Q225" s="5"/>
      <c r="R225" s="5"/>
      <c r="S225" s="5"/>
      <c r="T225" s="235"/>
      <c r="U225" s="235"/>
      <c r="V225" s="235"/>
      <c r="W225" s="235"/>
      <c r="X225" s="235"/>
      <c r="Y225" s="203"/>
      <c r="Z225" s="203"/>
      <c r="AA225" s="203"/>
    </row>
    <row r="226" spans="1:27" s="1" customFormat="1" ht="24" x14ac:dyDescent="0.2">
      <c r="A226" s="182"/>
      <c r="B226" s="5"/>
      <c r="C226" s="5"/>
      <c r="D226" s="5"/>
      <c r="E226" s="5"/>
      <c r="F226" s="203"/>
      <c r="G226" s="203"/>
      <c r="H226" s="203"/>
      <c r="I226" s="203"/>
      <c r="J226" s="203"/>
      <c r="K226" s="203"/>
      <c r="L226" s="203"/>
      <c r="M226" s="203"/>
      <c r="N226" s="203"/>
      <c r="O226" s="182"/>
      <c r="P226" s="5"/>
      <c r="Q226" s="5"/>
      <c r="R226" s="5"/>
      <c r="S226" s="5"/>
      <c r="T226" s="235"/>
      <c r="U226" s="235"/>
      <c r="V226" s="235"/>
      <c r="W226" s="235"/>
      <c r="X226" s="235"/>
      <c r="Y226" s="203"/>
      <c r="Z226" s="203"/>
      <c r="AA226" s="203"/>
    </row>
    <row r="227" spans="1:27" s="1" customFormat="1" ht="24" x14ac:dyDescent="0.2">
      <c r="A227" s="182"/>
      <c r="B227" s="5"/>
      <c r="C227" s="5"/>
      <c r="D227" s="5"/>
      <c r="E227" s="5"/>
      <c r="F227" s="203"/>
      <c r="G227" s="203"/>
      <c r="H227" s="203"/>
      <c r="I227" s="203"/>
      <c r="J227" s="203"/>
      <c r="K227" s="203"/>
      <c r="L227" s="203"/>
      <c r="M227" s="203"/>
      <c r="N227" s="203"/>
      <c r="O227" s="182"/>
      <c r="P227" s="5"/>
      <c r="Q227" s="5"/>
      <c r="R227" s="5"/>
      <c r="S227" s="5"/>
      <c r="T227" s="235"/>
      <c r="U227" s="235"/>
      <c r="V227" s="235"/>
      <c r="W227" s="235"/>
      <c r="X227" s="235"/>
      <c r="Y227" s="203"/>
      <c r="Z227" s="203"/>
      <c r="AA227" s="203"/>
    </row>
    <row r="228" spans="1:27" s="1" customFormat="1" ht="24" x14ac:dyDescent="0.2">
      <c r="A228" s="182"/>
      <c r="B228" s="5"/>
      <c r="C228" s="5"/>
      <c r="D228" s="5"/>
      <c r="E228" s="5"/>
      <c r="F228" s="203"/>
      <c r="G228" s="203"/>
      <c r="H228" s="203"/>
      <c r="I228" s="203"/>
      <c r="J228" s="203"/>
      <c r="K228" s="203"/>
      <c r="L228" s="203"/>
      <c r="M228" s="203"/>
      <c r="N228" s="203"/>
      <c r="O228" s="182"/>
      <c r="P228" s="5"/>
      <c r="Q228" s="5"/>
      <c r="R228" s="5"/>
      <c r="S228" s="5"/>
      <c r="T228" s="235"/>
      <c r="U228" s="235"/>
      <c r="V228" s="235"/>
      <c r="W228" s="235"/>
      <c r="X228" s="235"/>
      <c r="Y228" s="203"/>
      <c r="Z228" s="203"/>
      <c r="AA228" s="203"/>
    </row>
    <row r="229" spans="1:27" s="1" customFormat="1" ht="24" x14ac:dyDescent="0.2">
      <c r="A229" s="182"/>
      <c r="B229" s="5"/>
      <c r="C229" s="5"/>
      <c r="D229" s="5"/>
      <c r="E229" s="5"/>
      <c r="F229" s="203"/>
      <c r="G229" s="203"/>
      <c r="H229" s="203"/>
      <c r="I229" s="203"/>
      <c r="J229" s="203"/>
      <c r="K229" s="203"/>
      <c r="L229" s="203"/>
      <c r="M229" s="203"/>
      <c r="N229" s="203"/>
      <c r="O229" s="182"/>
      <c r="P229" s="5"/>
      <c r="Q229" s="5"/>
      <c r="R229" s="5"/>
      <c r="S229" s="5"/>
      <c r="T229" s="235"/>
      <c r="U229" s="235"/>
      <c r="V229" s="235"/>
      <c r="W229" s="235"/>
      <c r="X229" s="235"/>
      <c r="Y229" s="203"/>
      <c r="Z229" s="203"/>
      <c r="AA229" s="203"/>
    </row>
    <row r="230" spans="1:27" s="1" customFormat="1" ht="24" x14ac:dyDescent="0.2">
      <c r="A230" s="182"/>
      <c r="B230" s="5"/>
      <c r="C230" s="5"/>
      <c r="D230" s="5"/>
      <c r="E230" s="5"/>
      <c r="F230" s="203"/>
      <c r="G230" s="203"/>
      <c r="H230" s="203"/>
      <c r="I230" s="203"/>
      <c r="J230" s="203"/>
      <c r="K230" s="203"/>
      <c r="L230" s="203"/>
      <c r="M230" s="203"/>
      <c r="N230" s="203"/>
      <c r="O230" s="182"/>
      <c r="P230" s="5"/>
      <c r="Q230" s="5"/>
      <c r="R230" s="5"/>
      <c r="S230" s="5"/>
      <c r="T230" s="235"/>
      <c r="U230" s="235"/>
      <c r="V230" s="235"/>
      <c r="W230" s="235"/>
      <c r="X230" s="235"/>
      <c r="Y230" s="203"/>
      <c r="Z230" s="203"/>
      <c r="AA230" s="203"/>
    </row>
    <row r="231" spans="1:27" s="1" customFormat="1" ht="24" x14ac:dyDescent="0.2">
      <c r="A231" s="182"/>
      <c r="B231" s="5"/>
      <c r="C231" s="5"/>
      <c r="D231" s="5"/>
      <c r="E231" s="5"/>
      <c r="F231" s="203"/>
      <c r="G231" s="203"/>
      <c r="H231" s="203"/>
      <c r="I231" s="203"/>
      <c r="J231" s="203"/>
      <c r="K231" s="203"/>
      <c r="L231" s="203"/>
      <c r="M231" s="203"/>
      <c r="N231" s="203"/>
      <c r="O231" s="182"/>
      <c r="P231" s="5"/>
      <c r="Q231" s="5"/>
      <c r="R231" s="5"/>
      <c r="S231" s="5"/>
      <c r="T231" s="235"/>
      <c r="U231" s="235"/>
      <c r="V231" s="235"/>
      <c r="W231" s="235"/>
      <c r="X231" s="235"/>
      <c r="Y231" s="203"/>
      <c r="Z231" s="203"/>
      <c r="AA231" s="203"/>
    </row>
    <row r="232" spans="1:27" s="1" customFormat="1" ht="24" x14ac:dyDescent="0.2">
      <c r="A232" s="182"/>
      <c r="B232" s="5"/>
      <c r="C232" s="5"/>
      <c r="D232" s="5"/>
      <c r="E232" s="5"/>
      <c r="F232" s="203"/>
      <c r="G232" s="203"/>
      <c r="H232" s="203"/>
      <c r="I232" s="203"/>
      <c r="J232" s="203"/>
      <c r="K232" s="203"/>
      <c r="L232" s="203"/>
      <c r="M232" s="203"/>
      <c r="N232" s="203"/>
      <c r="O232" s="182"/>
      <c r="P232" s="5"/>
      <c r="Q232" s="5"/>
      <c r="R232" s="5"/>
      <c r="S232" s="5"/>
      <c r="T232" s="235"/>
      <c r="U232" s="235"/>
      <c r="V232" s="235"/>
      <c r="W232" s="235"/>
      <c r="X232" s="235"/>
      <c r="Y232" s="203"/>
      <c r="Z232" s="203"/>
      <c r="AA232" s="203"/>
    </row>
    <row r="233" spans="1:27" s="1" customFormat="1" ht="24" x14ac:dyDescent="0.2">
      <c r="A233" s="182"/>
      <c r="B233" s="5"/>
      <c r="C233" s="5"/>
      <c r="D233" s="5"/>
      <c r="E233" s="5"/>
      <c r="F233" s="203"/>
      <c r="G233" s="203"/>
      <c r="H233" s="203"/>
      <c r="I233" s="203"/>
      <c r="J233" s="203"/>
      <c r="K233" s="203"/>
      <c r="L233" s="203"/>
      <c r="M233" s="203"/>
      <c r="N233" s="203"/>
      <c r="O233" s="182"/>
      <c r="P233" s="5"/>
      <c r="Q233" s="5"/>
      <c r="R233" s="5"/>
      <c r="S233" s="5"/>
      <c r="T233" s="235"/>
      <c r="U233" s="235"/>
      <c r="V233" s="235"/>
      <c r="W233" s="235"/>
      <c r="X233" s="235"/>
      <c r="Y233" s="203"/>
      <c r="Z233" s="203"/>
      <c r="AA233" s="203"/>
    </row>
    <row r="234" spans="1:27" ht="21.75" customHeight="1" x14ac:dyDescent="0.2">
      <c r="A234" s="182"/>
      <c r="B234" s="730" t="s">
        <v>245</v>
      </c>
      <c r="C234" s="730"/>
      <c r="D234" s="730"/>
      <c r="E234" s="730"/>
      <c r="F234" s="730"/>
      <c r="G234" s="730"/>
      <c r="H234" s="730"/>
      <c r="I234" s="730"/>
      <c r="J234" s="730"/>
      <c r="K234" s="730"/>
      <c r="L234" s="730"/>
      <c r="M234" s="730"/>
      <c r="N234" s="450"/>
      <c r="O234" s="182"/>
      <c r="P234" s="706" t="s">
        <v>245</v>
      </c>
      <c r="Q234" s="706"/>
      <c r="R234" s="706"/>
      <c r="S234" s="706"/>
      <c r="T234" s="706"/>
      <c r="U234" s="706"/>
      <c r="V234" s="706"/>
      <c r="W234" s="706"/>
      <c r="X234" s="706"/>
      <c r="Y234" s="706"/>
      <c r="Z234" s="706"/>
      <c r="AA234" s="706"/>
    </row>
    <row r="235" spans="1:27" ht="21.75" customHeight="1" thickBot="1" x14ac:dyDescent="0.25">
      <c r="A235" s="182"/>
      <c r="B235" s="731" t="s">
        <v>358</v>
      </c>
      <c r="C235" s="731"/>
      <c r="D235" s="731"/>
      <c r="E235" s="731"/>
      <c r="F235" s="731"/>
      <c r="G235" s="731"/>
      <c r="H235" s="731"/>
      <c r="I235" s="731"/>
      <c r="J235" s="731"/>
      <c r="K235" s="731"/>
      <c r="L235" s="731"/>
      <c r="M235" s="731"/>
      <c r="N235" s="451"/>
      <c r="O235" s="182"/>
      <c r="P235" s="731" t="s">
        <v>371</v>
      </c>
      <c r="Q235" s="731"/>
      <c r="R235" s="731"/>
      <c r="S235" s="731"/>
      <c r="T235" s="731"/>
      <c r="U235" s="731"/>
      <c r="V235" s="731"/>
      <c r="W235" s="731"/>
      <c r="X235" s="731"/>
      <c r="Y235" s="731"/>
      <c r="Z235" s="731"/>
      <c r="AA235" s="731"/>
    </row>
    <row r="236" spans="1:27" ht="18" customHeight="1" x14ac:dyDescent="0.2">
      <c r="A236" s="182"/>
      <c r="B236" s="707" t="s">
        <v>1</v>
      </c>
      <c r="C236" s="709" t="s">
        <v>2</v>
      </c>
      <c r="D236" s="710"/>
      <c r="E236" s="710"/>
      <c r="F236" s="710"/>
      <c r="G236" s="710"/>
      <c r="H236" s="710"/>
      <c r="I236" s="710"/>
      <c r="J236" s="710"/>
      <c r="K236" s="710"/>
      <c r="L236" s="710"/>
      <c r="M236" s="10"/>
      <c r="N236" s="11"/>
      <c r="O236" s="182"/>
      <c r="P236" s="707" t="s">
        <v>1</v>
      </c>
      <c r="Q236" s="709" t="s">
        <v>2</v>
      </c>
      <c r="R236" s="710"/>
      <c r="S236" s="710"/>
      <c r="T236" s="710"/>
      <c r="U236" s="710"/>
      <c r="V236" s="710"/>
      <c r="W236" s="710"/>
      <c r="X236" s="710"/>
      <c r="Y236" s="710"/>
      <c r="Z236" s="710"/>
      <c r="AA236" s="10"/>
    </row>
    <row r="237" spans="1:27" ht="18" customHeight="1" thickBot="1" x14ac:dyDescent="0.25">
      <c r="A237" s="182"/>
      <c r="B237" s="708"/>
      <c r="C237" s="12">
        <v>4</v>
      </c>
      <c r="D237" s="12">
        <v>3.5</v>
      </c>
      <c r="E237" s="12">
        <v>3</v>
      </c>
      <c r="F237" s="12">
        <v>2.5</v>
      </c>
      <c r="G237" s="12">
        <v>2</v>
      </c>
      <c r="H237" s="12">
        <v>1.5</v>
      </c>
      <c r="I237" s="12">
        <v>1</v>
      </c>
      <c r="J237" s="12">
        <v>0</v>
      </c>
      <c r="K237" s="12" t="s">
        <v>3</v>
      </c>
      <c r="L237" s="12" t="s">
        <v>4</v>
      </c>
      <c r="M237" s="13" t="s">
        <v>5</v>
      </c>
      <c r="N237" s="446"/>
      <c r="O237" s="182"/>
      <c r="P237" s="708"/>
      <c r="Q237" s="12">
        <v>4</v>
      </c>
      <c r="R237" s="12">
        <v>3.5</v>
      </c>
      <c r="S237" s="12">
        <v>3</v>
      </c>
      <c r="T237" s="12">
        <v>2.5</v>
      </c>
      <c r="U237" s="12">
        <v>2</v>
      </c>
      <c r="V237" s="12">
        <v>1.5</v>
      </c>
      <c r="W237" s="12">
        <v>1</v>
      </c>
      <c r="X237" s="12">
        <v>0</v>
      </c>
      <c r="Y237" s="12" t="s">
        <v>3</v>
      </c>
      <c r="Z237" s="12" t="s">
        <v>4</v>
      </c>
      <c r="AA237" s="13" t="s">
        <v>5</v>
      </c>
    </row>
    <row r="238" spans="1:27" ht="17.100000000000001" customHeight="1" x14ac:dyDescent="0.45">
      <c r="A238" s="182"/>
      <c r="B238" s="418" t="s">
        <v>109</v>
      </c>
      <c r="C238" s="275">
        <v>8</v>
      </c>
      <c r="D238" s="275">
        <v>5</v>
      </c>
      <c r="E238" s="275">
        <v>13</v>
      </c>
      <c r="F238" s="275">
        <v>9</v>
      </c>
      <c r="G238" s="275">
        <v>4</v>
      </c>
      <c r="H238" s="275">
        <v>7</v>
      </c>
      <c r="I238" s="275">
        <v>5</v>
      </c>
      <c r="J238" s="275">
        <v>5</v>
      </c>
      <c r="K238" s="275"/>
      <c r="L238" s="275"/>
      <c r="M238" s="275">
        <f>SUM(C238:L238)</f>
        <v>56</v>
      </c>
      <c r="N238" s="436"/>
      <c r="O238" s="182"/>
      <c r="P238" s="289" t="s">
        <v>110</v>
      </c>
      <c r="Q238" s="295">
        <v>17</v>
      </c>
      <c r="R238" s="295">
        <v>15</v>
      </c>
      <c r="S238" s="295">
        <v>11</v>
      </c>
      <c r="T238" s="295">
        <v>7</v>
      </c>
      <c r="U238" s="295">
        <v>4</v>
      </c>
      <c r="V238" s="295">
        <v>1</v>
      </c>
      <c r="W238" s="295">
        <v>1</v>
      </c>
      <c r="X238" s="295"/>
      <c r="Y238" s="279"/>
      <c r="Z238" s="279"/>
      <c r="AA238" s="280">
        <f>SUM(Q238:Z238)</f>
        <v>56</v>
      </c>
    </row>
    <row r="239" spans="1:27" ht="17.100000000000001" customHeight="1" x14ac:dyDescent="0.45">
      <c r="A239" s="182"/>
      <c r="B239" s="418" t="s">
        <v>111</v>
      </c>
      <c r="C239" s="275">
        <v>25</v>
      </c>
      <c r="D239" s="275">
        <v>3</v>
      </c>
      <c r="E239" s="275">
        <v>9</v>
      </c>
      <c r="F239" s="275">
        <v>6</v>
      </c>
      <c r="G239" s="275">
        <v>8</v>
      </c>
      <c r="H239" s="275">
        <v>3</v>
      </c>
      <c r="I239" s="275">
        <v>2</v>
      </c>
      <c r="J239" s="275"/>
      <c r="K239" s="275"/>
      <c r="L239" s="275"/>
      <c r="M239" s="256">
        <f>SUM(C239:L239)</f>
        <v>56</v>
      </c>
      <c r="N239" s="436"/>
      <c r="O239" s="182"/>
      <c r="P239" s="290" t="s">
        <v>112</v>
      </c>
      <c r="Q239" s="59">
        <v>27</v>
      </c>
      <c r="R239" s="59">
        <v>8</v>
      </c>
      <c r="S239" s="59">
        <v>17</v>
      </c>
      <c r="T239" s="59">
        <v>4</v>
      </c>
      <c r="U239" s="59">
        <v>0</v>
      </c>
      <c r="V239" s="59">
        <v>0</v>
      </c>
      <c r="W239" s="59">
        <v>0</v>
      </c>
      <c r="X239" s="59">
        <v>0</v>
      </c>
      <c r="Y239" s="51"/>
      <c r="Z239" s="51"/>
      <c r="AA239" s="282">
        <f>SUM(Q239:Z239)</f>
        <v>56</v>
      </c>
    </row>
    <row r="240" spans="1:27" ht="17.100000000000001" customHeight="1" x14ac:dyDescent="0.45">
      <c r="A240" s="182"/>
      <c r="B240" s="418" t="s">
        <v>114</v>
      </c>
      <c r="C240" s="275">
        <v>15</v>
      </c>
      <c r="D240" s="275">
        <v>0</v>
      </c>
      <c r="E240" s="275">
        <v>6</v>
      </c>
      <c r="F240" s="275">
        <v>0</v>
      </c>
      <c r="G240" s="275">
        <v>1</v>
      </c>
      <c r="H240" s="275"/>
      <c r="I240" s="275"/>
      <c r="J240" s="275"/>
      <c r="K240" s="275"/>
      <c r="L240" s="275"/>
      <c r="M240" s="256">
        <f>SUM(C240:L240)</f>
        <v>22</v>
      </c>
      <c r="N240" s="436"/>
      <c r="O240" s="182"/>
      <c r="P240" s="290" t="s">
        <v>113</v>
      </c>
      <c r="Q240" s="59">
        <v>14</v>
      </c>
      <c r="R240" s="59">
        <v>2</v>
      </c>
      <c r="S240" s="59">
        <v>2</v>
      </c>
      <c r="T240" s="59">
        <v>3</v>
      </c>
      <c r="U240" s="59">
        <v>2</v>
      </c>
      <c r="V240" s="59">
        <v>0</v>
      </c>
      <c r="W240" s="59">
        <v>0</v>
      </c>
      <c r="X240" s="59">
        <v>0</v>
      </c>
      <c r="Y240" s="51"/>
      <c r="Z240" s="51"/>
      <c r="AA240" s="282">
        <f>SUM(Q240:Z240)</f>
        <v>23</v>
      </c>
    </row>
    <row r="241" spans="1:27" ht="17.100000000000001" customHeight="1" x14ac:dyDescent="0.2">
      <c r="A241" s="182"/>
      <c r="B241" s="256" t="s">
        <v>5</v>
      </c>
      <c r="C241" s="275">
        <f t="shared" ref="C241:J241" si="128">SUM(C238:C240)</f>
        <v>48</v>
      </c>
      <c r="D241" s="275">
        <f t="shared" si="128"/>
        <v>8</v>
      </c>
      <c r="E241" s="275">
        <f t="shared" si="128"/>
        <v>28</v>
      </c>
      <c r="F241" s="275">
        <f t="shared" si="128"/>
        <v>15</v>
      </c>
      <c r="G241" s="275">
        <f t="shared" si="128"/>
        <v>13</v>
      </c>
      <c r="H241" s="275">
        <f t="shared" si="128"/>
        <v>10</v>
      </c>
      <c r="I241" s="275">
        <f t="shared" si="128"/>
        <v>7</v>
      </c>
      <c r="J241" s="275">
        <f t="shared" si="128"/>
        <v>5</v>
      </c>
      <c r="K241" s="275"/>
      <c r="L241" s="275"/>
      <c r="M241" s="256">
        <f>SUM(C241:L241)</f>
        <v>134</v>
      </c>
      <c r="N241" s="436"/>
      <c r="O241" s="182"/>
      <c r="P241" s="290" t="s">
        <v>5</v>
      </c>
      <c r="Q241" s="51">
        <f t="shared" ref="Q241:X241" si="129">SUM(Q238:Q240)</f>
        <v>58</v>
      </c>
      <c r="R241" s="51">
        <f t="shared" si="129"/>
        <v>25</v>
      </c>
      <c r="S241" s="51">
        <f t="shared" si="129"/>
        <v>30</v>
      </c>
      <c r="T241" s="51">
        <f t="shared" si="129"/>
        <v>14</v>
      </c>
      <c r="U241" s="51">
        <f t="shared" si="129"/>
        <v>6</v>
      </c>
      <c r="V241" s="51">
        <f t="shared" si="129"/>
        <v>1</v>
      </c>
      <c r="W241" s="51">
        <f t="shared" si="129"/>
        <v>1</v>
      </c>
      <c r="X241" s="51">
        <f t="shared" si="129"/>
        <v>0</v>
      </c>
      <c r="Y241" s="51"/>
      <c r="Z241" s="51"/>
      <c r="AA241" s="282">
        <f>SUM(AA238:AA240)</f>
        <v>135</v>
      </c>
    </row>
    <row r="242" spans="1:27" ht="17.100000000000001" customHeight="1" x14ac:dyDescent="0.2">
      <c r="A242" s="182"/>
      <c r="B242" s="256" t="s">
        <v>242</v>
      </c>
      <c r="C242" s="275">
        <f>C241*C237</f>
        <v>192</v>
      </c>
      <c r="D242" s="275">
        <f t="shared" ref="D242:J242" si="130">D241*D237</f>
        <v>28</v>
      </c>
      <c r="E242" s="275">
        <f t="shared" si="130"/>
        <v>84</v>
      </c>
      <c r="F242" s="275">
        <f t="shared" si="130"/>
        <v>37.5</v>
      </c>
      <c r="G242" s="275">
        <f t="shared" si="130"/>
        <v>26</v>
      </c>
      <c r="H242" s="275">
        <f t="shared" si="130"/>
        <v>15</v>
      </c>
      <c r="I242" s="275">
        <f t="shared" si="130"/>
        <v>7</v>
      </c>
      <c r="J242" s="275">
        <f t="shared" si="130"/>
        <v>0</v>
      </c>
      <c r="K242" s="275"/>
      <c r="L242" s="275"/>
      <c r="M242" s="256">
        <f>SUM(C242:L242)</f>
        <v>389.5</v>
      </c>
      <c r="N242" s="436"/>
      <c r="O242" s="182"/>
      <c r="P242" s="290" t="s">
        <v>242</v>
      </c>
      <c r="Q242" s="51">
        <f>Q241*Q237</f>
        <v>232</v>
      </c>
      <c r="R242" s="51">
        <f t="shared" ref="R242:X242" si="131">R241*R237</f>
        <v>87.5</v>
      </c>
      <c r="S242" s="51">
        <f t="shared" si="131"/>
        <v>90</v>
      </c>
      <c r="T242" s="51">
        <f t="shared" si="131"/>
        <v>35</v>
      </c>
      <c r="U242" s="51">
        <f t="shared" si="131"/>
        <v>12</v>
      </c>
      <c r="V242" s="51">
        <f t="shared" si="131"/>
        <v>1.5</v>
      </c>
      <c r="W242" s="51">
        <f t="shared" si="131"/>
        <v>1</v>
      </c>
      <c r="X242" s="51">
        <f t="shared" si="131"/>
        <v>0</v>
      </c>
      <c r="Y242" s="51"/>
      <c r="Z242" s="51"/>
      <c r="AA242" s="282">
        <f>SUM(Q242:Z242)</f>
        <v>459</v>
      </c>
    </row>
    <row r="243" spans="1:27" ht="17.100000000000001" customHeight="1" x14ac:dyDescent="0.2">
      <c r="A243" s="182"/>
      <c r="B243" s="256" t="s">
        <v>26</v>
      </c>
      <c r="C243" s="369">
        <f>M242/M241</f>
        <v>2.9067164179104479</v>
      </c>
      <c r="D243" s="275"/>
      <c r="E243" s="275"/>
      <c r="F243" s="275"/>
      <c r="G243" s="275"/>
      <c r="H243" s="275"/>
      <c r="I243" s="275"/>
      <c r="J243" s="275"/>
      <c r="K243" s="275"/>
      <c r="L243" s="275"/>
      <c r="M243" s="256"/>
      <c r="N243" s="436"/>
      <c r="O243" s="182"/>
      <c r="P243" s="296" t="s">
        <v>26</v>
      </c>
      <c r="Q243" s="236">
        <f>AA242/AA241</f>
        <v>3.4</v>
      </c>
      <c r="R243" s="51"/>
      <c r="S243" s="51"/>
      <c r="T243" s="51"/>
      <c r="U243" s="51"/>
      <c r="V243" s="51"/>
      <c r="W243" s="51"/>
      <c r="X243" s="51"/>
      <c r="Y243" s="51"/>
      <c r="Z243" s="51"/>
      <c r="AA243" s="282"/>
    </row>
    <row r="244" spans="1:27" ht="17.100000000000001" customHeight="1" x14ac:dyDescent="0.2">
      <c r="A244" s="182"/>
      <c r="B244" s="256" t="s">
        <v>28</v>
      </c>
      <c r="C244" s="369">
        <f>(C241*100)/M241</f>
        <v>35.820895522388057</v>
      </c>
      <c r="D244" s="369">
        <f>(D241*100)/M241</f>
        <v>5.9701492537313436</v>
      </c>
      <c r="E244" s="369">
        <f>(E241*100)/M241</f>
        <v>20.895522388059703</v>
      </c>
      <c r="F244" s="369">
        <f>(F241*100)/M241</f>
        <v>11.194029850746269</v>
      </c>
      <c r="G244" s="369">
        <f>(G241*100)/M241</f>
        <v>9.7014925373134329</v>
      </c>
      <c r="H244" s="369">
        <f>(H241*100)/M241</f>
        <v>7.4626865671641793</v>
      </c>
      <c r="I244" s="369">
        <f>(I241*100)/M241</f>
        <v>5.2238805970149258</v>
      </c>
      <c r="J244" s="369">
        <f>(J241*100)/M241</f>
        <v>3.7313432835820897</v>
      </c>
      <c r="K244" s="369"/>
      <c r="L244" s="275"/>
      <c r="M244" s="256">
        <f t="shared" ref="M244:M249" si="132">SUM(C244:L244)</f>
        <v>100</v>
      </c>
      <c r="N244" s="436"/>
      <c r="O244" s="182"/>
      <c r="P244" s="290" t="s">
        <v>28</v>
      </c>
      <c r="Q244" s="51">
        <f>(Q241*100)/AA241</f>
        <v>42.962962962962962</v>
      </c>
      <c r="R244" s="51">
        <f>(R241*100)/AA241</f>
        <v>18.518518518518519</v>
      </c>
      <c r="S244" s="150">
        <f>(S241*100)/AA241</f>
        <v>22.222222222222221</v>
      </c>
      <c r="T244" s="150">
        <f>(T241*100)/AA241</f>
        <v>10.37037037037037</v>
      </c>
      <c r="U244" s="150">
        <f>(U241*100)/AA241</f>
        <v>4.4444444444444446</v>
      </c>
      <c r="V244" s="150">
        <f>(V241*100)/AA241</f>
        <v>0.7407407407407407</v>
      </c>
      <c r="W244" s="150">
        <f>(W241*100)/AA241</f>
        <v>0.7407407407407407</v>
      </c>
      <c r="X244" s="150">
        <f>(X241*100)/AA241</f>
        <v>0</v>
      </c>
      <c r="Y244" s="51"/>
      <c r="Z244" s="51"/>
      <c r="AA244" s="282">
        <f t="shared" ref="AA244:AA249" si="133">SUM(Q244:Z244)</f>
        <v>100</v>
      </c>
    </row>
    <row r="245" spans="1:27" ht="17.100000000000001" customHeight="1" x14ac:dyDescent="0.45">
      <c r="A245" s="182"/>
      <c r="B245" s="418" t="s">
        <v>116</v>
      </c>
      <c r="C245" s="275">
        <v>18</v>
      </c>
      <c r="D245" s="275">
        <v>5</v>
      </c>
      <c r="E245" s="275">
        <v>13</v>
      </c>
      <c r="F245" s="275">
        <v>9</v>
      </c>
      <c r="G245" s="275">
        <v>5</v>
      </c>
      <c r="H245" s="275">
        <v>7</v>
      </c>
      <c r="I245" s="275">
        <v>8</v>
      </c>
      <c r="J245" s="275">
        <v>3</v>
      </c>
      <c r="K245" s="275"/>
      <c r="L245" s="275"/>
      <c r="M245" s="256">
        <f t="shared" si="132"/>
        <v>68</v>
      </c>
      <c r="N245" s="436"/>
      <c r="O245" s="182"/>
      <c r="P245" s="290" t="s">
        <v>115</v>
      </c>
      <c r="Q245" s="59">
        <v>38</v>
      </c>
      <c r="R245" s="59">
        <v>6</v>
      </c>
      <c r="S245" s="59">
        <v>12</v>
      </c>
      <c r="T245" s="59">
        <v>5</v>
      </c>
      <c r="U245" s="59">
        <v>2</v>
      </c>
      <c r="V245" s="59">
        <v>2</v>
      </c>
      <c r="W245" s="59"/>
      <c r="X245" s="59">
        <v>2</v>
      </c>
      <c r="Y245" s="51"/>
      <c r="Z245" s="51"/>
      <c r="AA245" s="282">
        <f t="shared" si="133"/>
        <v>67</v>
      </c>
    </row>
    <row r="246" spans="1:27" ht="17.100000000000001" customHeight="1" x14ac:dyDescent="0.45">
      <c r="A246" s="182"/>
      <c r="B246" s="418" t="s">
        <v>118</v>
      </c>
      <c r="C246" s="275">
        <v>29</v>
      </c>
      <c r="D246" s="275">
        <v>13</v>
      </c>
      <c r="E246" s="275">
        <v>8</v>
      </c>
      <c r="F246" s="275">
        <v>2</v>
      </c>
      <c r="G246" s="275">
        <v>8</v>
      </c>
      <c r="H246" s="275">
        <v>3</v>
      </c>
      <c r="I246" s="275">
        <v>5</v>
      </c>
      <c r="J246" s="275"/>
      <c r="K246" s="275"/>
      <c r="L246" s="275"/>
      <c r="M246" s="256">
        <f t="shared" si="132"/>
        <v>68</v>
      </c>
      <c r="N246" s="436"/>
      <c r="O246" s="182"/>
      <c r="P246" s="290" t="s">
        <v>117</v>
      </c>
      <c r="Q246" s="59">
        <v>27</v>
      </c>
      <c r="R246" s="59">
        <v>15</v>
      </c>
      <c r="S246" s="59">
        <v>4</v>
      </c>
      <c r="T246" s="59">
        <v>4</v>
      </c>
      <c r="U246" s="59">
        <v>8</v>
      </c>
      <c r="V246" s="59">
        <v>2</v>
      </c>
      <c r="W246" s="59">
        <v>5</v>
      </c>
      <c r="X246" s="59">
        <v>2</v>
      </c>
      <c r="Y246" s="51"/>
      <c r="Z246" s="51"/>
      <c r="AA246" s="282">
        <f t="shared" si="133"/>
        <v>67</v>
      </c>
    </row>
    <row r="247" spans="1:27" ht="17.100000000000001" customHeight="1" x14ac:dyDescent="0.45">
      <c r="A247" s="182"/>
      <c r="B247" s="418" t="s">
        <v>120</v>
      </c>
      <c r="C247" s="275">
        <v>1</v>
      </c>
      <c r="D247" s="275">
        <v>2</v>
      </c>
      <c r="E247" s="275">
        <v>8</v>
      </c>
      <c r="F247" s="275">
        <v>4</v>
      </c>
      <c r="G247" s="275">
        <v>3</v>
      </c>
      <c r="H247" s="275">
        <v>1</v>
      </c>
      <c r="I247" s="275"/>
      <c r="J247" s="275"/>
      <c r="K247" s="275"/>
      <c r="L247" s="275"/>
      <c r="M247" s="256">
        <f t="shared" si="132"/>
        <v>19</v>
      </c>
      <c r="N247" s="436"/>
      <c r="O247" s="182"/>
      <c r="P247" s="290" t="s">
        <v>119</v>
      </c>
      <c r="Q247" s="59">
        <v>6</v>
      </c>
      <c r="R247" s="59">
        <v>3</v>
      </c>
      <c r="S247" s="59">
        <v>6</v>
      </c>
      <c r="T247" s="59">
        <v>1</v>
      </c>
      <c r="U247" s="59">
        <v>2</v>
      </c>
      <c r="V247" s="59">
        <v>0</v>
      </c>
      <c r="W247" s="59">
        <v>0</v>
      </c>
      <c r="X247" s="59">
        <v>1</v>
      </c>
      <c r="Y247" s="51"/>
      <c r="Z247" s="51"/>
      <c r="AA247" s="282">
        <f t="shared" si="133"/>
        <v>19</v>
      </c>
    </row>
    <row r="248" spans="1:27" ht="17.100000000000001" customHeight="1" x14ac:dyDescent="0.2">
      <c r="A248" s="182"/>
      <c r="B248" s="256" t="s">
        <v>5</v>
      </c>
      <c r="C248" s="275">
        <f>SUM(C245:C247)</f>
        <v>48</v>
      </c>
      <c r="D248" s="275">
        <f>SUM(D245:D247)</f>
        <v>20</v>
      </c>
      <c r="E248" s="275">
        <f>SUM(E245:E247)</f>
        <v>29</v>
      </c>
      <c r="F248" s="275">
        <f>SUM(F245:F247)</f>
        <v>15</v>
      </c>
      <c r="G248" s="275">
        <f>SUM(G245:G247)</f>
        <v>16</v>
      </c>
      <c r="H248" s="275">
        <v>7</v>
      </c>
      <c r="I248" s="275">
        <v>8</v>
      </c>
      <c r="J248" s="275">
        <v>3</v>
      </c>
      <c r="K248" s="275"/>
      <c r="L248" s="275"/>
      <c r="M248" s="256">
        <f t="shared" si="132"/>
        <v>146</v>
      </c>
      <c r="N248" s="436"/>
      <c r="O248" s="182"/>
      <c r="P248" s="290" t="s">
        <v>5</v>
      </c>
      <c r="Q248" s="51">
        <f t="shared" ref="Q248:X248" si="134">SUM(Q245:Q247)</f>
        <v>71</v>
      </c>
      <c r="R248" s="51">
        <f t="shared" si="134"/>
        <v>24</v>
      </c>
      <c r="S248" s="51">
        <f t="shared" si="134"/>
        <v>22</v>
      </c>
      <c r="T248" s="51">
        <f t="shared" si="134"/>
        <v>10</v>
      </c>
      <c r="U248" s="51">
        <f t="shared" si="134"/>
        <v>12</v>
      </c>
      <c r="V248" s="51">
        <f t="shared" si="134"/>
        <v>4</v>
      </c>
      <c r="W248" s="51">
        <f t="shared" si="134"/>
        <v>5</v>
      </c>
      <c r="X248" s="51">
        <f t="shared" si="134"/>
        <v>5</v>
      </c>
      <c r="Y248" s="51"/>
      <c r="Z248" s="51"/>
      <c r="AA248" s="282">
        <f t="shared" si="133"/>
        <v>153</v>
      </c>
    </row>
    <row r="249" spans="1:27" ht="17.100000000000001" customHeight="1" x14ac:dyDescent="0.2">
      <c r="A249" s="182"/>
      <c r="B249" s="256" t="s">
        <v>242</v>
      </c>
      <c r="C249" s="275">
        <f>C248*C237</f>
        <v>192</v>
      </c>
      <c r="D249" s="275">
        <f t="shared" ref="D249:J249" si="135">D248*D237</f>
        <v>70</v>
      </c>
      <c r="E249" s="275">
        <f t="shared" si="135"/>
        <v>87</v>
      </c>
      <c r="F249" s="275">
        <f t="shared" si="135"/>
        <v>37.5</v>
      </c>
      <c r="G249" s="275">
        <f t="shared" si="135"/>
        <v>32</v>
      </c>
      <c r="H249" s="275">
        <f t="shared" si="135"/>
        <v>10.5</v>
      </c>
      <c r="I249" s="275">
        <f t="shared" si="135"/>
        <v>8</v>
      </c>
      <c r="J249" s="275">
        <f t="shared" si="135"/>
        <v>0</v>
      </c>
      <c r="K249" s="275"/>
      <c r="L249" s="275"/>
      <c r="M249" s="256">
        <f t="shared" si="132"/>
        <v>437</v>
      </c>
      <c r="N249" s="436"/>
      <c r="O249" s="182"/>
      <c r="P249" s="290" t="s">
        <v>242</v>
      </c>
      <c r="Q249" s="51">
        <f>Q248*Q237</f>
        <v>284</v>
      </c>
      <c r="R249" s="51">
        <f t="shared" ref="R249:X249" si="136">R248*R237</f>
        <v>84</v>
      </c>
      <c r="S249" s="51">
        <f t="shared" si="136"/>
        <v>66</v>
      </c>
      <c r="T249" s="51">
        <f t="shared" si="136"/>
        <v>25</v>
      </c>
      <c r="U249" s="51">
        <f t="shared" si="136"/>
        <v>24</v>
      </c>
      <c r="V249" s="51">
        <f t="shared" si="136"/>
        <v>6</v>
      </c>
      <c r="W249" s="51">
        <f t="shared" si="136"/>
        <v>5</v>
      </c>
      <c r="X249" s="51">
        <f t="shared" si="136"/>
        <v>0</v>
      </c>
      <c r="Y249" s="51"/>
      <c r="Z249" s="51"/>
      <c r="AA249" s="282">
        <f t="shared" si="133"/>
        <v>494</v>
      </c>
    </row>
    <row r="250" spans="1:27" ht="17.100000000000001" customHeight="1" x14ac:dyDescent="0.2">
      <c r="A250" s="182"/>
      <c r="B250" s="256" t="s">
        <v>26</v>
      </c>
      <c r="C250" s="275">
        <f>M249/M248</f>
        <v>2.993150684931507</v>
      </c>
      <c r="D250" s="275"/>
      <c r="E250" s="275"/>
      <c r="F250" s="275"/>
      <c r="G250" s="275"/>
      <c r="H250" s="275"/>
      <c r="I250" s="275"/>
      <c r="J250" s="275"/>
      <c r="K250" s="275"/>
      <c r="L250" s="275"/>
      <c r="M250" s="256"/>
      <c r="N250" s="436"/>
      <c r="O250" s="182"/>
      <c r="P250" s="296" t="s">
        <v>26</v>
      </c>
      <c r="Q250" s="236">
        <f>AA249/AA248</f>
        <v>3.2287581699346406</v>
      </c>
      <c r="R250" s="51"/>
      <c r="S250" s="51"/>
      <c r="T250" s="51"/>
      <c r="U250" s="51"/>
      <c r="V250" s="51"/>
      <c r="W250" s="51"/>
      <c r="X250" s="51"/>
      <c r="Y250" s="51"/>
      <c r="Z250" s="51"/>
      <c r="AA250" s="282"/>
    </row>
    <row r="251" spans="1:27" ht="17.100000000000001" customHeight="1" x14ac:dyDescent="0.2">
      <c r="A251" s="182"/>
      <c r="B251" s="256" t="s">
        <v>28</v>
      </c>
      <c r="C251" s="275">
        <f>(C248*100)/M248</f>
        <v>32.876712328767127</v>
      </c>
      <c r="D251" s="275">
        <f>(D248*100)/M248</f>
        <v>13.698630136986301</v>
      </c>
      <c r="E251" s="275">
        <f>(E248*100)/M248</f>
        <v>19.863013698630137</v>
      </c>
      <c r="F251" s="275">
        <f>(F248*100)/M248</f>
        <v>10.273972602739725</v>
      </c>
      <c r="G251" s="275">
        <f>(G248*100)/M248</f>
        <v>10.95890410958904</v>
      </c>
      <c r="H251" s="275">
        <f>(H248*100)/M248</f>
        <v>4.7945205479452051</v>
      </c>
      <c r="I251" s="275">
        <f>(I248*100)/M248</f>
        <v>5.4794520547945202</v>
      </c>
      <c r="J251" s="275">
        <f>(J248*100)/M248</f>
        <v>2.0547945205479454</v>
      </c>
      <c r="K251" s="275"/>
      <c r="L251" s="275"/>
      <c r="M251" s="256">
        <f>SUM(C251:L251)</f>
        <v>100.00000000000001</v>
      </c>
      <c r="N251" s="436"/>
      <c r="O251" s="182"/>
      <c r="P251" s="290" t="s">
        <v>28</v>
      </c>
      <c r="Q251" s="51">
        <f>(Q248*100)/AA248</f>
        <v>46.405228758169933</v>
      </c>
      <c r="R251" s="150">
        <f>(R248*100)/AA248</f>
        <v>15.686274509803921</v>
      </c>
      <c r="S251" s="150">
        <f>(S248*100)/AA248</f>
        <v>14.379084967320262</v>
      </c>
      <c r="T251" s="150">
        <f>(T248*100)/AA248</f>
        <v>6.5359477124183005</v>
      </c>
      <c r="U251" s="150">
        <f>(U248*100)/AA248</f>
        <v>7.8431372549019605</v>
      </c>
      <c r="V251" s="150">
        <f>(V248*100)/AA248</f>
        <v>2.6143790849673203</v>
      </c>
      <c r="W251" s="150">
        <f>(W248*100)/AA248</f>
        <v>3.2679738562091503</v>
      </c>
      <c r="X251" s="150">
        <f>(X248*100)/AA248</f>
        <v>3.2679738562091503</v>
      </c>
      <c r="Y251" s="51"/>
      <c r="Z251" s="51"/>
      <c r="AA251" s="282">
        <f>SUM(Q251:Z251)</f>
        <v>100.00000000000001</v>
      </c>
    </row>
    <row r="252" spans="1:27" ht="17.100000000000001" customHeight="1" x14ac:dyDescent="0.45">
      <c r="A252" s="182"/>
      <c r="B252" s="418" t="s">
        <v>122</v>
      </c>
      <c r="C252" s="275">
        <v>23</v>
      </c>
      <c r="D252" s="275">
        <v>11</v>
      </c>
      <c r="E252" s="275">
        <v>8</v>
      </c>
      <c r="F252" s="275">
        <v>4</v>
      </c>
      <c r="G252" s="275">
        <v>2</v>
      </c>
      <c r="H252" s="275">
        <v>1</v>
      </c>
      <c r="I252" s="275">
        <v>1</v>
      </c>
      <c r="J252" s="275">
        <v>5</v>
      </c>
      <c r="K252" s="275"/>
      <c r="L252" s="275"/>
      <c r="M252" s="256">
        <f>SUM(C252:L252)</f>
        <v>55</v>
      </c>
      <c r="N252" s="436"/>
      <c r="O252" s="182"/>
      <c r="P252" s="290" t="s">
        <v>121</v>
      </c>
      <c r="Q252" s="59">
        <v>30</v>
      </c>
      <c r="R252" s="59">
        <v>12</v>
      </c>
      <c r="S252" s="59">
        <v>3</v>
      </c>
      <c r="T252" s="59">
        <v>6</v>
      </c>
      <c r="U252" s="59">
        <v>2</v>
      </c>
      <c r="V252" s="59">
        <v>0</v>
      </c>
      <c r="W252" s="59">
        <v>1</v>
      </c>
      <c r="X252" s="59">
        <v>1</v>
      </c>
      <c r="Y252" s="51"/>
      <c r="Z252" s="51"/>
      <c r="AA252" s="282">
        <f>SUM(Q252:Z252)</f>
        <v>55</v>
      </c>
    </row>
    <row r="253" spans="1:27" ht="17.100000000000001" customHeight="1" x14ac:dyDescent="0.45">
      <c r="A253" s="182"/>
      <c r="B253" s="418" t="s">
        <v>124</v>
      </c>
      <c r="C253" s="275">
        <v>24</v>
      </c>
      <c r="D253" s="275">
        <v>16</v>
      </c>
      <c r="E253" s="275">
        <v>12</v>
      </c>
      <c r="F253" s="275">
        <v>0</v>
      </c>
      <c r="G253" s="275">
        <v>1</v>
      </c>
      <c r="H253" s="275">
        <v>1</v>
      </c>
      <c r="I253" s="275">
        <v>1</v>
      </c>
      <c r="J253" s="275"/>
      <c r="K253" s="275"/>
      <c r="L253" s="275"/>
      <c r="M253" s="256">
        <f>SUM(C253:L253)</f>
        <v>55</v>
      </c>
      <c r="N253" s="436"/>
      <c r="O253" s="182"/>
      <c r="P253" s="290" t="s">
        <v>123</v>
      </c>
      <c r="Q253" s="59">
        <v>28</v>
      </c>
      <c r="R253" s="59">
        <v>24</v>
      </c>
      <c r="S253" s="59">
        <v>3</v>
      </c>
      <c r="T253" s="59">
        <v>0</v>
      </c>
      <c r="U253" s="59">
        <v>0</v>
      </c>
      <c r="V253" s="59">
        <v>0</v>
      </c>
      <c r="W253" s="59">
        <v>0</v>
      </c>
      <c r="X253" s="59">
        <v>0</v>
      </c>
      <c r="Y253" s="51"/>
      <c r="Z253" s="51"/>
      <c r="AA253" s="282">
        <f>SUM(Q253:Z253)</f>
        <v>55</v>
      </c>
    </row>
    <row r="254" spans="1:27" ht="17.100000000000001" customHeight="1" x14ac:dyDescent="0.2">
      <c r="A254" s="182"/>
      <c r="B254" s="256" t="s">
        <v>5</v>
      </c>
      <c r="C254" s="275">
        <f t="shared" ref="C254:J254" si="137">SUM(C252:C253)</f>
        <v>47</v>
      </c>
      <c r="D254" s="275">
        <f t="shared" si="137"/>
        <v>27</v>
      </c>
      <c r="E254" s="275">
        <f t="shared" si="137"/>
        <v>20</v>
      </c>
      <c r="F254" s="275">
        <f t="shared" si="137"/>
        <v>4</v>
      </c>
      <c r="G254" s="275">
        <f t="shared" si="137"/>
        <v>3</v>
      </c>
      <c r="H254" s="275">
        <f t="shared" si="137"/>
        <v>2</v>
      </c>
      <c r="I254" s="275">
        <f t="shared" si="137"/>
        <v>2</v>
      </c>
      <c r="J254" s="275">
        <f t="shared" si="137"/>
        <v>5</v>
      </c>
      <c r="K254" s="275"/>
      <c r="L254" s="275"/>
      <c r="M254" s="256">
        <f>SUM(C254:L254)</f>
        <v>110</v>
      </c>
      <c r="N254" s="436"/>
      <c r="O254" s="182"/>
      <c r="P254" s="290" t="s">
        <v>5</v>
      </c>
      <c r="Q254" s="51">
        <f t="shared" ref="Q254:X254" si="138">SUM(Q252:Q253)</f>
        <v>58</v>
      </c>
      <c r="R254" s="51">
        <f t="shared" si="138"/>
        <v>36</v>
      </c>
      <c r="S254" s="51">
        <f t="shared" si="138"/>
        <v>6</v>
      </c>
      <c r="T254" s="51">
        <f t="shared" si="138"/>
        <v>6</v>
      </c>
      <c r="U254" s="51">
        <f t="shared" si="138"/>
        <v>2</v>
      </c>
      <c r="V254" s="51">
        <f t="shared" si="138"/>
        <v>0</v>
      </c>
      <c r="W254" s="51">
        <f t="shared" si="138"/>
        <v>1</v>
      </c>
      <c r="X254" s="51">
        <f t="shared" si="138"/>
        <v>1</v>
      </c>
      <c r="Y254" s="51"/>
      <c r="Z254" s="51"/>
      <c r="AA254" s="282">
        <f>SUM(Q254:Z254)</f>
        <v>110</v>
      </c>
    </row>
    <row r="255" spans="1:27" ht="17.100000000000001" customHeight="1" x14ac:dyDescent="0.2">
      <c r="A255" s="182"/>
      <c r="B255" s="256" t="s">
        <v>242</v>
      </c>
      <c r="C255" s="275">
        <f>C254*C237</f>
        <v>188</v>
      </c>
      <c r="D255" s="275">
        <f t="shared" ref="D255:J255" si="139">D254*D237</f>
        <v>94.5</v>
      </c>
      <c r="E255" s="275">
        <f t="shared" si="139"/>
        <v>60</v>
      </c>
      <c r="F255" s="275">
        <f t="shared" si="139"/>
        <v>10</v>
      </c>
      <c r="G255" s="275">
        <f t="shared" si="139"/>
        <v>6</v>
      </c>
      <c r="H255" s="275">
        <f t="shared" si="139"/>
        <v>3</v>
      </c>
      <c r="I255" s="275">
        <f t="shared" si="139"/>
        <v>2</v>
      </c>
      <c r="J255" s="275">
        <f t="shared" si="139"/>
        <v>0</v>
      </c>
      <c r="K255" s="275"/>
      <c r="L255" s="275"/>
      <c r="M255" s="256">
        <f>SUM(C255:L255)</f>
        <v>363.5</v>
      </c>
      <c r="N255" s="436"/>
      <c r="O255" s="182"/>
      <c r="P255" s="290" t="s">
        <v>242</v>
      </c>
      <c r="Q255" s="51">
        <f>Q254*Q237</f>
        <v>232</v>
      </c>
      <c r="R255" s="51">
        <f t="shared" ref="R255:X255" si="140">R254*R237</f>
        <v>126</v>
      </c>
      <c r="S255" s="51">
        <f t="shared" si="140"/>
        <v>18</v>
      </c>
      <c r="T255" s="51">
        <f t="shared" si="140"/>
        <v>15</v>
      </c>
      <c r="U255" s="51">
        <f t="shared" si="140"/>
        <v>4</v>
      </c>
      <c r="V255" s="51">
        <f t="shared" si="140"/>
        <v>0</v>
      </c>
      <c r="W255" s="51">
        <f t="shared" si="140"/>
        <v>1</v>
      </c>
      <c r="X255" s="51">
        <f t="shared" si="140"/>
        <v>0</v>
      </c>
      <c r="Y255" s="51"/>
      <c r="Z255" s="51"/>
      <c r="AA255" s="282">
        <f>SUM(Q255:Z255)</f>
        <v>396</v>
      </c>
    </row>
    <row r="256" spans="1:27" ht="17.100000000000001" customHeight="1" x14ac:dyDescent="0.2">
      <c r="A256" s="182"/>
      <c r="B256" s="256" t="s">
        <v>26</v>
      </c>
      <c r="C256" s="369">
        <f>M255/M254</f>
        <v>3.3045454545454547</v>
      </c>
      <c r="D256" s="275"/>
      <c r="E256" s="275"/>
      <c r="F256" s="275"/>
      <c r="G256" s="275"/>
      <c r="H256" s="275"/>
      <c r="I256" s="275"/>
      <c r="J256" s="275"/>
      <c r="K256" s="275"/>
      <c r="L256" s="275"/>
      <c r="M256" s="256"/>
      <c r="N256" s="436"/>
      <c r="O256" s="182"/>
      <c r="P256" s="296" t="s">
        <v>26</v>
      </c>
      <c r="Q256" s="236">
        <f>AA255/AA254</f>
        <v>3.6</v>
      </c>
      <c r="R256" s="51"/>
      <c r="S256" s="51"/>
      <c r="T256" s="51"/>
      <c r="U256" s="51"/>
      <c r="V256" s="51"/>
      <c r="W256" s="51"/>
      <c r="X256" s="51"/>
      <c r="Y256" s="51"/>
      <c r="Z256" s="51"/>
      <c r="AA256" s="282"/>
    </row>
    <row r="257" spans="1:27" ht="17.100000000000001" customHeight="1" x14ac:dyDescent="0.2">
      <c r="A257" s="182"/>
      <c r="B257" s="256" t="s">
        <v>28</v>
      </c>
      <c r="C257" s="369">
        <f>(C254*100)/M254</f>
        <v>42.727272727272727</v>
      </c>
      <c r="D257" s="369">
        <f>(D254*100)/M254</f>
        <v>24.545454545454547</v>
      </c>
      <c r="E257" s="369">
        <f>(E254*100)/M254</f>
        <v>18.181818181818183</v>
      </c>
      <c r="F257" s="369">
        <f>(F254*100)/M254</f>
        <v>3.6363636363636362</v>
      </c>
      <c r="G257" s="369">
        <f>(G254*100)/M254</f>
        <v>2.7272727272727271</v>
      </c>
      <c r="H257" s="369">
        <f>(H254*100)/M254</f>
        <v>1.8181818181818181</v>
      </c>
      <c r="I257" s="369">
        <f>(I254*100)/M254</f>
        <v>1.8181818181818181</v>
      </c>
      <c r="J257" s="369">
        <f>(J254*100)/M254</f>
        <v>4.5454545454545459</v>
      </c>
      <c r="K257" s="275"/>
      <c r="L257" s="275"/>
      <c r="M257" s="256">
        <f>SUM(C257:L257)</f>
        <v>100.00000000000001</v>
      </c>
      <c r="N257" s="436"/>
      <c r="O257" s="182"/>
      <c r="P257" s="290" t="s">
        <v>28</v>
      </c>
      <c r="Q257" s="51">
        <f>(Q254*100)/AA254</f>
        <v>52.727272727272727</v>
      </c>
      <c r="R257" s="150">
        <f>(R254*100)/AA254</f>
        <v>32.727272727272727</v>
      </c>
      <c r="S257" s="150">
        <f>(S254*100)/AA254</f>
        <v>5.4545454545454541</v>
      </c>
      <c r="T257" s="150">
        <f>(T254*100)/AA254</f>
        <v>5.4545454545454541</v>
      </c>
      <c r="U257" s="150">
        <f>(U254*100)/AA254</f>
        <v>1.8181818181818181</v>
      </c>
      <c r="V257" s="150">
        <f>(V254*100)/AA254</f>
        <v>0</v>
      </c>
      <c r="W257" s="150">
        <f>(W254*100)/AA254</f>
        <v>0.90909090909090906</v>
      </c>
      <c r="X257" s="150">
        <f>(X254*100)/AA254</f>
        <v>0.90909090909090906</v>
      </c>
      <c r="Y257" s="51"/>
      <c r="Z257" s="51"/>
      <c r="AA257" s="282">
        <f>SUM(Q257:Z257)</f>
        <v>99.999999999999986</v>
      </c>
    </row>
    <row r="258" spans="1:27" ht="17.100000000000001" customHeight="1" x14ac:dyDescent="0.45">
      <c r="A258" s="182"/>
      <c r="B258" s="418" t="s">
        <v>126</v>
      </c>
      <c r="C258" s="275">
        <v>11</v>
      </c>
      <c r="D258" s="275">
        <v>11</v>
      </c>
      <c r="E258" s="275">
        <v>8</v>
      </c>
      <c r="F258" s="275">
        <v>7</v>
      </c>
      <c r="G258" s="275">
        <v>3</v>
      </c>
      <c r="H258" s="275"/>
      <c r="I258" s="275"/>
      <c r="J258" s="275"/>
      <c r="K258" s="275"/>
      <c r="L258" s="275"/>
      <c r="M258" s="256">
        <f>SUM(C258:L258)</f>
        <v>40</v>
      </c>
      <c r="N258" s="436"/>
      <c r="O258" s="182"/>
      <c r="P258" s="290" t="s">
        <v>125</v>
      </c>
      <c r="Q258" s="59">
        <v>1</v>
      </c>
      <c r="R258" s="59">
        <v>6</v>
      </c>
      <c r="S258" s="59">
        <v>6</v>
      </c>
      <c r="T258" s="59">
        <v>4</v>
      </c>
      <c r="U258" s="59">
        <v>5</v>
      </c>
      <c r="V258" s="59">
        <v>6</v>
      </c>
      <c r="W258" s="59">
        <v>6</v>
      </c>
      <c r="X258" s="59">
        <v>5</v>
      </c>
      <c r="Y258" s="51"/>
      <c r="Z258" s="51"/>
      <c r="AA258" s="282">
        <f>SUM(Q258:Z258)</f>
        <v>39</v>
      </c>
    </row>
    <row r="259" spans="1:27" ht="17.100000000000001" customHeight="1" x14ac:dyDescent="0.2">
      <c r="A259" s="182"/>
      <c r="B259" s="256" t="s">
        <v>5</v>
      </c>
      <c r="C259" s="275">
        <f t="shared" ref="C259:J259" si="141">SUM(C258)</f>
        <v>11</v>
      </c>
      <c r="D259" s="275">
        <f t="shared" si="141"/>
        <v>11</v>
      </c>
      <c r="E259" s="275">
        <f t="shared" si="141"/>
        <v>8</v>
      </c>
      <c r="F259" s="275">
        <f t="shared" si="141"/>
        <v>7</v>
      </c>
      <c r="G259" s="275">
        <f t="shared" si="141"/>
        <v>3</v>
      </c>
      <c r="H259" s="275">
        <f t="shared" si="141"/>
        <v>0</v>
      </c>
      <c r="I259" s="275">
        <f t="shared" si="141"/>
        <v>0</v>
      </c>
      <c r="J259" s="275">
        <f t="shared" si="141"/>
        <v>0</v>
      </c>
      <c r="K259" s="275"/>
      <c r="L259" s="275"/>
      <c r="M259" s="256">
        <f>SUM(C259:L259)</f>
        <v>40</v>
      </c>
      <c r="N259" s="436"/>
      <c r="O259" s="182"/>
      <c r="P259" s="290" t="s">
        <v>5</v>
      </c>
      <c r="Q259" s="51">
        <f>SUM(Q258)</f>
        <v>1</v>
      </c>
      <c r="R259" s="51">
        <f>SUM(R258)</f>
        <v>6</v>
      </c>
      <c r="S259" s="51">
        <f>SUM(S258)</f>
        <v>6</v>
      </c>
      <c r="T259" s="51">
        <f>SUM(T258)</f>
        <v>4</v>
      </c>
      <c r="U259" s="51">
        <f t="shared" ref="U259:X259" si="142">SUM(U258)</f>
        <v>5</v>
      </c>
      <c r="V259" s="51">
        <f t="shared" si="142"/>
        <v>6</v>
      </c>
      <c r="W259" s="51">
        <f t="shared" si="142"/>
        <v>6</v>
      </c>
      <c r="X259" s="51">
        <f t="shared" si="142"/>
        <v>5</v>
      </c>
      <c r="Y259" s="51"/>
      <c r="Z259" s="51"/>
      <c r="AA259" s="282">
        <f>SUM(Q259:Z259)</f>
        <v>39</v>
      </c>
    </row>
    <row r="260" spans="1:27" ht="17.100000000000001" customHeight="1" x14ac:dyDescent="0.2">
      <c r="A260" s="182"/>
      <c r="B260" s="256" t="s">
        <v>242</v>
      </c>
      <c r="C260" s="275">
        <f>C259*C237</f>
        <v>44</v>
      </c>
      <c r="D260" s="275">
        <f t="shared" ref="D260:J260" si="143">D259*D237</f>
        <v>38.5</v>
      </c>
      <c r="E260" s="275">
        <f t="shared" si="143"/>
        <v>24</v>
      </c>
      <c r="F260" s="275">
        <f t="shared" si="143"/>
        <v>17.5</v>
      </c>
      <c r="G260" s="275">
        <f t="shared" si="143"/>
        <v>6</v>
      </c>
      <c r="H260" s="275">
        <f t="shared" si="143"/>
        <v>0</v>
      </c>
      <c r="I260" s="275">
        <f t="shared" si="143"/>
        <v>0</v>
      </c>
      <c r="J260" s="275">
        <f t="shared" si="143"/>
        <v>0</v>
      </c>
      <c r="K260" s="275"/>
      <c r="L260" s="275"/>
      <c r="M260" s="256">
        <f>SUM(C260:L260)</f>
        <v>130</v>
      </c>
      <c r="N260" s="436"/>
      <c r="O260" s="182"/>
      <c r="P260" s="290" t="s">
        <v>242</v>
      </c>
      <c r="Q260" s="51">
        <f>Q259*Q237</f>
        <v>4</v>
      </c>
      <c r="R260" s="51">
        <f t="shared" ref="R260:X260" si="144">R259*R237</f>
        <v>21</v>
      </c>
      <c r="S260" s="51">
        <f t="shared" si="144"/>
        <v>18</v>
      </c>
      <c r="T260" s="51">
        <f t="shared" si="144"/>
        <v>10</v>
      </c>
      <c r="U260" s="51">
        <f t="shared" si="144"/>
        <v>10</v>
      </c>
      <c r="V260" s="51">
        <f t="shared" si="144"/>
        <v>9</v>
      </c>
      <c r="W260" s="51">
        <f t="shared" si="144"/>
        <v>6</v>
      </c>
      <c r="X260" s="51">
        <f t="shared" si="144"/>
        <v>0</v>
      </c>
      <c r="Y260" s="51"/>
      <c r="Z260" s="51"/>
      <c r="AA260" s="282">
        <f>SUM(Q260:Z260)</f>
        <v>78</v>
      </c>
    </row>
    <row r="261" spans="1:27" ht="17.100000000000001" customHeight="1" x14ac:dyDescent="0.2">
      <c r="A261" s="182"/>
      <c r="B261" s="256" t="s">
        <v>26</v>
      </c>
      <c r="C261" s="275">
        <f>M260/M259</f>
        <v>3.25</v>
      </c>
      <c r="D261" s="275"/>
      <c r="E261" s="275"/>
      <c r="F261" s="275"/>
      <c r="G261" s="275"/>
      <c r="H261" s="275"/>
      <c r="I261" s="275"/>
      <c r="J261" s="275"/>
      <c r="K261" s="275"/>
      <c r="L261" s="275"/>
      <c r="M261" s="256"/>
      <c r="N261" s="436"/>
      <c r="O261" s="182"/>
      <c r="P261" s="290" t="s">
        <v>26</v>
      </c>
      <c r="Q261" s="150">
        <f>AA260/AA259</f>
        <v>2</v>
      </c>
      <c r="R261" s="51"/>
      <c r="S261" s="51"/>
      <c r="T261" s="51"/>
      <c r="U261" s="51"/>
      <c r="V261" s="51"/>
      <c r="W261" s="51"/>
      <c r="X261" s="51"/>
      <c r="Y261" s="51"/>
      <c r="Z261" s="51"/>
      <c r="AA261" s="282"/>
    </row>
    <row r="262" spans="1:27" ht="14.25" customHeight="1" x14ac:dyDescent="0.2">
      <c r="A262" s="182"/>
      <c r="B262" s="256" t="s">
        <v>28</v>
      </c>
      <c r="C262" s="275">
        <f>(C259*100)/M259</f>
        <v>27.5</v>
      </c>
      <c r="D262" s="275">
        <f>(D259*100)/M259</f>
        <v>27.5</v>
      </c>
      <c r="E262" s="275">
        <f>(E259*100)/M259</f>
        <v>20</v>
      </c>
      <c r="F262" s="275">
        <f>(F259*100)/M259</f>
        <v>17.5</v>
      </c>
      <c r="G262" s="275">
        <f>(G259*100)/M259</f>
        <v>7.5</v>
      </c>
      <c r="H262" s="275">
        <f>(H259*100)/M259</f>
        <v>0</v>
      </c>
      <c r="I262" s="275">
        <f>(I259*100)/M259</f>
        <v>0</v>
      </c>
      <c r="J262" s="275">
        <f>(J259*100)/M259</f>
        <v>0</v>
      </c>
      <c r="K262" s="275"/>
      <c r="L262" s="275"/>
      <c r="M262" s="256">
        <f>SUM(C262:L262)</f>
        <v>100</v>
      </c>
      <c r="N262" s="436"/>
      <c r="O262" s="182"/>
      <c r="P262" s="290" t="s">
        <v>28</v>
      </c>
      <c r="Q262" s="51">
        <f>(Q259*100)/AA259</f>
        <v>2.5641025641025643</v>
      </c>
      <c r="R262" s="150">
        <f>(R259*100)/AA259</f>
        <v>15.384615384615385</v>
      </c>
      <c r="S262" s="150">
        <f>(S259*100)/AA259</f>
        <v>15.384615384615385</v>
      </c>
      <c r="T262" s="150">
        <f>(T259*100)/AA259</f>
        <v>10.256410256410257</v>
      </c>
      <c r="U262" s="150">
        <f>(U259*100)/AA259</f>
        <v>12.820512820512821</v>
      </c>
      <c r="V262" s="150">
        <f>(V259*100)/AA259</f>
        <v>15.384615384615385</v>
      </c>
      <c r="W262" s="150">
        <f>(W259*100)/AA259</f>
        <v>15.384615384615385</v>
      </c>
      <c r="X262" s="150">
        <f>(X259*100)/AA259</f>
        <v>12.820512820512821</v>
      </c>
      <c r="Y262" s="51"/>
      <c r="Z262" s="51"/>
      <c r="AA262" s="282">
        <f>SUM(Q262:Z262)</f>
        <v>100</v>
      </c>
    </row>
    <row r="263" spans="1:27" ht="14.25" customHeight="1" x14ac:dyDescent="0.45">
      <c r="A263" s="182"/>
      <c r="B263" s="418" t="s">
        <v>127</v>
      </c>
      <c r="C263" s="275">
        <v>28</v>
      </c>
      <c r="D263" s="275">
        <v>9</v>
      </c>
      <c r="E263" s="275">
        <v>8</v>
      </c>
      <c r="F263" s="275">
        <v>0</v>
      </c>
      <c r="G263" s="275">
        <v>2</v>
      </c>
      <c r="H263" s="275">
        <v>0</v>
      </c>
      <c r="I263" s="275">
        <v>2</v>
      </c>
      <c r="J263" s="275">
        <v>5</v>
      </c>
      <c r="K263" s="275"/>
      <c r="L263" s="275"/>
      <c r="M263" s="256">
        <f>SUM(C263:L263)</f>
        <v>54</v>
      </c>
      <c r="N263" s="436"/>
      <c r="O263" s="182"/>
      <c r="P263" s="290" t="s">
        <v>263</v>
      </c>
      <c r="Q263" s="59">
        <v>31</v>
      </c>
      <c r="R263" s="59">
        <v>10</v>
      </c>
      <c r="S263" s="59">
        <v>9</v>
      </c>
      <c r="T263" s="59">
        <v>0</v>
      </c>
      <c r="U263" s="59">
        <v>1</v>
      </c>
      <c r="V263" s="59">
        <v>2</v>
      </c>
      <c r="W263" s="59">
        <v>0</v>
      </c>
      <c r="X263" s="59">
        <v>1</v>
      </c>
      <c r="Y263" s="51"/>
      <c r="Z263" s="51"/>
      <c r="AA263" s="282">
        <f>SUM(Q263:Z263)</f>
        <v>54</v>
      </c>
    </row>
    <row r="264" spans="1:27" ht="14.25" customHeight="1" x14ac:dyDescent="0.2">
      <c r="A264" s="182"/>
      <c r="B264" s="256" t="s">
        <v>5</v>
      </c>
      <c r="C264" s="275">
        <f t="shared" ref="C264:J264" si="145">SUM(C263)</f>
        <v>28</v>
      </c>
      <c r="D264" s="275">
        <f t="shared" si="145"/>
        <v>9</v>
      </c>
      <c r="E264" s="275">
        <f t="shared" si="145"/>
        <v>8</v>
      </c>
      <c r="F264" s="275">
        <f t="shared" si="145"/>
        <v>0</v>
      </c>
      <c r="G264" s="275">
        <f t="shared" si="145"/>
        <v>2</v>
      </c>
      <c r="H264" s="275">
        <f t="shared" si="145"/>
        <v>0</v>
      </c>
      <c r="I264" s="275">
        <f t="shared" si="145"/>
        <v>2</v>
      </c>
      <c r="J264" s="275">
        <f t="shared" si="145"/>
        <v>5</v>
      </c>
      <c r="K264" s="275"/>
      <c r="L264" s="275"/>
      <c r="M264" s="256">
        <f>SUM(C264:L264)</f>
        <v>54</v>
      </c>
      <c r="N264" s="436"/>
      <c r="O264" s="182"/>
      <c r="P264" s="290" t="s">
        <v>5</v>
      </c>
      <c r="Q264" s="51">
        <f t="shared" ref="Q264:X264" si="146">SUM(Q263)</f>
        <v>31</v>
      </c>
      <c r="R264" s="51">
        <f>SUM(R263)</f>
        <v>10</v>
      </c>
      <c r="S264" s="51">
        <f t="shared" si="146"/>
        <v>9</v>
      </c>
      <c r="T264" s="51">
        <f t="shared" si="146"/>
        <v>0</v>
      </c>
      <c r="U264" s="51">
        <f t="shared" si="146"/>
        <v>1</v>
      </c>
      <c r="V264" s="51">
        <f t="shared" si="146"/>
        <v>2</v>
      </c>
      <c r="W264" s="51">
        <f t="shared" si="146"/>
        <v>0</v>
      </c>
      <c r="X264" s="51">
        <f t="shared" si="146"/>
        <v>1</v>
      </c>
      <c r="Y264" s="51"/>
      <c r="Z264" s="51"/>
      <c r="AA264" s="282">
        <f>SUM(Q264:Z264)</f>
        <v>54</v>
      </c>
    </row>
    <row r="265" spans="1:27" ht="14.25" customHeight="1" x14ac:dyDescent="0.2">
      <c r="A265" s="182"/>
      <c r="B265" s="256" t="s">
        <v>242</v>
      </c>
      <c r="C265" s="275">
        <f>C264*C237</f>
        <v>112</v>
      </c>
      <c r="D265" s="275">
        <f t="shared" ref="D265:J265" si="147">D264*D237</f>
        <v>31.5</v>
      </c>
      <c r="E265" s="275">
        <f t="shared" si="147"/>
        <v>24</v>
      </c>
      <c r="F265" s="275">
        <f t="shared" si="147"/>
        <v>0</v>
      </c>
      <c r="G265" s="275">
        <f t="shared" si="147"/>
        <v>4</v>
      </c>
      <c r="H265" s="275">
        <f t="shared" si="147"/>
        <v>0</v>
      </c>
      <c r="I265" s="275">
        <f t="shared" si="147"/>
        <v>2</v>
      </c>
      <c r="J265" s="275">
        <f t="shared" si="147"/>
        <v>0</v>
      </c>
      <c r="K265" s="275"/>
      <c r="L265" s="275"/>
      <c r="M265" s="256">
        <f>SUM(C265:L265)</f>
        <v>173.5</v>
      </c>
      <c r="N265" s="436"/>
      <c r="O265" s="182"/>
      <c r="P265" s="290" t="s">
        <v>242</v>
      </c>
      <c r="Q265" s="51">
        <f>Q264*Q237</f>
        <v>124</v>
      </c>
      <c r="R265" s="51">
        <f t="shared" ref="R265:X265" si="148">R264*R237</f>
        <v>35</v>
      </c>
      <c r="S265" s="51">
        <f t="shared" si="148"/>
        <v>27</v>
      </c>
      <c r="T265" s="51">
        <f t="shared" si="148"/>
        <v>0</v>
      </c>
      <c r="U265" s="51">
        <f t="shared" si="148"/>
        <v>2</v>
      </c>
      <c r="V265" s="51">
        <f t="shared" si="148"/>
        <v>3</v>
      </c>
      <c r="W265" s="51">
        <f t="shared" si="148"/>
        <v>0</v>
      </c>
      <c r="X265" s="51">
        <f t="shared" si="148"/>
        <v>0</v>
      </c>
      <c r="Y265" s="51"/>
      <c r="Z265" s="51"/>
      <c r="AA265" s="282">
        <f>SUM(Q265:Z265)</f>
        <v>191</v>
      </c>
    </row>
    <row r="266" spans="1:27" ht="14.25" customHeight="1" x14ac:dyDescent="0.2">
      <c r="A266" s="182"/>
      <c r="B266" s="256" t="s">
        <v>26</v>
      </c>
      <c r="C266" s="275">
        <f>M265/M264</f>
        <v>3.2129629629629628</v>
      </c>
      <c r="D266" s="275"/>
      <c r="E266" s="275"/>
      <c r="F266" s="275"/>
      <c r="G266" s="275"/>
      <c r="H266" s="275"/>
      <c r="I266" s="275"/>
      <c r="J266" s="275"/>
      <c r="K266" s="275"/>
      <c r="L266" s="275"/>
      <c r="M266" s="256"/>
      <c r="N266" s="436"/>
      <c r="O266" s="182"/>
      <c r="P266" s="296" t="s">
        <v>26</v>
      </c>
      <c r="Q266" s="236">
        <f>AA265/AA264</f>
        <v>3.5370370370370372</v>
      </c>
      <c r="R266" s="51"/>
      <c r="S266" s="51"/>
      <c r="T266" s="51"/>
      <c r="U266" s="51"/>
      <c r="V266" s="51"/>
      <c r="W266" s="51"/>
      <c r="X266" s="51"/>
      <c r="Y266" s="51"/>
      <c r="Z266" s="51"/>
      <c r="AA266" s="282"/>
    </row>
    <row r="267" spans="1:27" ht="14.25" customHeight="1" x14ac:dyDescent="0.2">
      <c r="A267" s="182"/>
      <c r="B267" s="256" t="s">
        <v>28</v>
      </c>
      <c r="C267" s="275">
        <f>(C264*100)/M264</f>
        <v>51.851851851851855</v>
      </c>
      <c r="D267" s="275">
        <f>(D264*100)/M264</f>
        <v>16.666666666666668</v>
      </c>
      <c r="E267" s="275">
        <f>(E264*100)/M264</f>
        <v>14.814814814814815</v>
      </c>
      <c r="F267" s="275">
        <f>(F264*100)/M264</f>
        <v>0</v>
      </c>
      <c r="G267" s="275">
        <f>(G264*100)/M264</f>
        <v>3.7037037037037037</v>
      </c>
      <c r="H267" s="275">
        <f>(H264*100)/M264</f>
        <v>0</v>
      </c>
      <c r="I267" s="275">
        <f>(I264*100)/M264</f>
        <v>3.7037037037037037</v>
      </c>
      <c r="J267" s="275">
        <f>(J264*100)/M264</f>
        <v>9.2592592592592595</v>
      </c>
      <c r="K267" s="275"/>
      <c r="L267" s="275"/>
      <c r="M267" s="256">
        <f>SUM(C267:L267)</f>
        <v>100</v>
      </c>
      <c r="N267" s="436"/>
      <c r="O267" s="182"/>
      <c r="P267" s="290" t="s">
        <v>28</v>
      </c>
      <c r="Q267" s="150">
        <f>(Q264*100)/AA264</f>
        <v>57.407407407407405</v>
      </c>
      <c r="R267" s="150">
        <f>(R264*100)/AA264</f>
        <v>18.518518518518519</v>
      </c>
      <c r="S267" s="150">
        <f>(S264*100)/AA264</f>
        <v>16.666666666666668</v>
      </c>
      <c r="T267" s="150">
        <f>(T264*100)/AA264</f>
        <v>0</v>
      </c>
      <c r="U267" s="150">
        <f>(U264*100)/AA264</f>
        <v>1.8518518518518519</v>
      </c>
      <c r="V267" s="150">
        <f>(V264*100)/AA264</f>
        <v>3.7037037037037037</v>
      </c>
      <c r="W267" s="150">
        <f>(W264*100)/AA264</f>
        <v>0</v>
      </c>
      <c r="X267" s="150">
        <f>(X264*100)/AA264</f>
        <v>1.8518518518518519</v>
      </c>
      <c r="Y267" s="51"/>
      <c r="Z267" s="51"/>
      <c r="AA267" s="282">
        <f>SUM(Q267:Z267)</f>
        <v>100</v>
      </c>
    </row>
    <row r="268" spans="1:27" ht="14.25" customHeight="1" x14ac:dyDescent="0.45">
      <c r="A268" s="182"/>
      <c r="B268" s="418" t="s">
        <v>129</v>
      </c>
      <c r="C268" s="275">
        <v>10</v>
      </c>
      <c r="D268" s="275">
        <v>10</v>
      </c>
      <c r="E268" s="275">
        <v>7</v>
      </c>
      <c r="F268" s="275">
        <v>4</v>
      </c>
      <c r="G268" s="275">
        <v>3</v>
      </c>
      <c r="H268" s="275">
        <v>3</v>
      </c>
      <c r="I268" s="275">
        <v>4</v>
      </c>
      <c r="J268" s="275">
        <v>1</v>
      </c>
      <c r="K268" s="275"/>
      <c r="L268" s="275"/>
      <c r="M268" s="256">
        <f>SUM(C268:L268)</f>
        <v>42</v>
      </c>
      <c r="N268" s="436"/>
      <c r="O268" s="182"/>
      <c r="P268" s="290" t="s">
        <v>128</v>
      </c>
      <c r="Q268" s="59">
        <v>4</v>
      </c>
      <c r="R268" s="59">
        <v>12</v>
      </c>
      <c r="S268" s="59">
        <v>15</v>
      </c>
      <c r="T268" s="59">
        <v>2</v>
      </c>
      <c r="U268" s="59">
        <v>4</v>
      </c>
      <c r="V268" s="59">
        <v>0</v>
      </c>
      <c r="W268" s="59">
        <v>4</v>
      </c>
      <c r="X268" s="59">
        <v>1</v>
      </c>
      <c r="Y268" s="51"/>
      <c r="Z268" s="51"/>
      <c r="AA268" s="282">
        <f>SUM(Q268:Z268)</f>
        <v>42</v>
      </c>
    </row>
    <row r="269" spans="1:27" ht="14.25" customHeight="1" x14ac:dyDescent="0.2">
      <c r="A269" s="182"/>
      <c r="B269" s="256" t="s">
        <v>5</v>
      </c>
      <c r="C269" s="275">
        <f t="shared" ref="C269:I269" si="149">SUM(C268)</f>
        <v>10</v>
      </c>
      <c r="D269" s="275">
        <f t="shared" si="149"/>
        <v>10</v>
      </c>
      <c r="E269" s="275">
        <f t="shared" si="149"/>
        <v>7</v>
      </c>
      <c r="F269" s="275">
        <f t="shared" si="149"/>
        <v>4</v>
      </c>
      <c r="G269" s="275">
        <f t="shared" si="149"/>
        <v>3</v>
      </c>
      <c r="H269" s="275">
        <f t="shared" si="149"/>
        <v>3</v>
      </c>
      <c r="I269" s="275">
        <f t="shared" si="149"/>
        <v>4</v>
      </c>
      <c r="J269" s="275">
        <f>SUM(J268)</f>
        <v>1</v>
      </c>
      <c r="K269" s="275"/>
      <c r="L269" s="275"/>
      <c r="M269" s="256">
        <f>SUM(C269:L269)</f>
        <v>42</v>
      </c>
      <c r="N269" s="436"/>
      <c r="O269" s="182"/>
      <c r="P269" s="290" t="s">
        <v>5</v>
      </c>
      <c r="Q269" s="51">
        <f t="shared" ref="Q269:X269" si="150">SUM(Q268)</f>
        <v>4</v>
      </c>
      <c r="R269" s="51">
        <f t="shared" si="150"/>
        <v>12</v>
      </c>
      <c r="S269" s="51">
        <f t="shared" si="150"/>
        <v>15</v>
      </c>
      <c r="T269" s="51">
        <f t="shared" si="150"/>
        <v>2</v>
      </c>
      <c r="U269" s="51">
        <f t="shared" si="150"/>
        <v>4</v>
      </c>
      <c r="V269" s="51">
        <f t="shared" si="150"/>
        <v>0</v>
      </c>
      <c r="W269" s="51">
        <f t="shared" si="150"/>
        <v>4</v>
      </c>
      <c r="X269" s="51">
        <f t="shared" si="150"/>
        <v>1</v>
      </c>
      <c r="Y269" s="51"/>
      <c r="Z269" s="51"/>
      <c r="AA269" s="282">
        <f>SUM(Q269:Z269)</f>
        <v>42</v>
      </c>
    </row>
    <row r="270" spans="1:27" ht="14.25" customHeight="1" x14ac:dyDescent="0.2">
      <c r="A270" s="182"/>
      <c r="B270" s="256" t="s">
        <v>242</v>
      </c>
      <c r="C270" s="275">
        <f>C269*C237</f>
        <v>40</v>
      </c>
      <c r="D270" s="275">
        <f t="shared" ref="D270:J270" si="151">D269*D237</f>
        <v>35</v>
      </c>
      <c r="E270" s="275">
        <f t="shared" si="151"/>
        <v>21</v>
      </c>
      <c r="F270" s="275">
        <f t="shared" si="151"/>
        <v>10</v>
      </c>
      <c r="G270" s="275">
        <f t="shared" si="151"/>
        <v>6</v>
      </c>
      <c r="H270" s="275">
        <f t="shared" si="151"/>
        <v>4.5</v>
      </c>
      <c r="I270" s="275">
        <f t="shared" si="151"/>
        <v>4</v>
      </c>
      <c r="J270" s="275">
        <f t="shared" si="151"/>
        <v>0</v>
      </c>
      <c r="K270" s="275"/>
      <c r="L270" s="275"/>
      <c r="M270" s="256">
        <f>SUM(C270:L270)</f>
        <v>120.5</v>
      </c>
      <c r="N270" s="436"/>
      <c r="O270" s="182"/>
      <c r="P270" s="290" t="s">
        <v>242</v>
      </c>
      <c r="Q270" s="51">
        <f>Q269*Q237</f>
        <v>16</v>
      </c>
      <c r="R270" s="51">
        <f t="shared" ref="R270:X270" si="152">R269*R237</f>
        <v>42</v>
      </c>
      <c r="S270" s="51">
        <f t="shared" si="152"/>
        <v>45</v>
      </c>
      <c r="T270" s="51">
        <f t="shared" si="152"/>
        <v>5</v>
      </c>
      <c r="U270" s="51">
        <f t="shared" si="152"/>
        <v>8</v>
      </c>
      <c r="V270" s="51">
        <f t="shared" si="152"/>
        <v>0</v>
      </c>
      <c r="W270" s="51">
        <f t="shared" si="152"/>
        <v>4</v>
      </c>
      <c r="X270" s="51">
        <f t="shared" si="152"/>
        <v>0</v>
      </c>
      <c r="Y270" s="51"/>
      <c r="Z270" s="51"/>
      <c r="AA270" s="282">
        <f>SUM(Q270:Z270)</f>
        <v>120</v>
      </c>
    </row>
    <row r="271" spans="1:27" ht="14.25" customHeight="1" x14ac:dyDescent="0.2">
      <c r="A271" s="182"/>
      <c r="B271" s="256" t="s">
        <v>26</v>
      </c>
      <c r="C271" s="369">
        <f>M270/M269</f>
        <v>2.8690476190476191</v>
      </c>
      <c r="D271" s="275"/>
      <c r="E271" s="275"/>
      <c r="F271" s="275"/>
      <c r="G271" s="275"/>
      <c r="H271" s="275"/>
      <c r="I271" s="275"/>
      <c r="J271" s="275"/>
      <c r="K271" s="275"/>
      <c r="L271" s="275"/>
      <c r="M271" s="256"/>
      <c r="N271" s="436"/>
      <c r="O271" s="182"/>
      <c r="P271" s="296" t="s">
        <v>26</v>
      </c>
      <c r="Q271" s="236">
        <f>AA270/AA269</f>
        <v>2.8571428571428572</v>
      </c>
      <c r="R271" s="51"/>
      <c r="S271" s="51"/>
      <c r="T271" s="51"/>
      <c r="U271" s="51"/>
      <c r="V271" s="51"/>
      <c r="W271" s="51"/>
      <c r="X271" s="51"/>
      <c r="Y271" s="51"/>
      <c r="Z271" s="51"/>
      <c r="AA271" s="282"/>
    </row>
    <row r="272" spans="1:27" ht="14.25" customHeight="1" x14ac:dyDescent="0.2">
      <c r="A272" s="182"/>
      <c r="B272" s="256" t="s">
        <v>28</v>
      </c>
      <c r="C272" s="257">
        <f>(C269*100)/M269</f>
        <v>23.80952380952381</v>
      </c>
      <c r="D272" s="257">
        <f>(D269*100)/M269</f>
        <v>23.80952380952381</v>
      </c>
      <c r="E272" s="257">
        <f>(E269*100)/M269</f>
        <v>16.666666666666668</v>
      </c>
      <c r="F272" s="257">
        <f>(F269*100)/M269</f>
        <v>9.5238095238095237</v>
      </c>
      <c r="G272" s="257">
        <f>(G269*100)/M269</f>
        <v>7.1428571428571432</v>
      </c>
      <c r="H272" s="257">
        <f>(H269*100)/M269</f>
        <v>7.1428571428571432</v>
      </c>
      <c r="I272" s="257">
        <f>(I269*100)/M269</f>
        <v>9.5238095238095237</v>
      </c>
      <c r="J272" s="257">
        <f>(J269*100)/M269</f>
        <v>2.3809523809523809</v>
      </c>
      <c r="K272" s="257"/>
      <c r="L272" s="256"/>
      <c r="M272" s="256">
        <f>SUM(C272:L272)</f>
        <v>99.999999999999986</v>
      </c>
      <c r="N272" s="436"/>
      <c r="O272" s="182"/>
      <c r="P272" s="299" t="s">
        <v>28</v>
      </c>
      <c r="Q272" s="277">
        <f>(Q269*100)/AA269</f>
        <v>9.5238095238095237</v>
      </c>
      <c r="R272" s="278">
        <f>(R269*100)/AA269</f>
        <v>28.571428571428573</v>
      </c>
      <c r="S272" s="278">
        <f>(S269*100)/AA269</f>
        <v>35.714285714285715</v>
      </c>
      <c r="T272" s="278">
        <f>(T269*100)/AA269</f>
        <v>4.7619047619047619</v>
      </c>
      <c r="U272" s="278">
        <f>(U269*100)/AA269</f>
        <v>9.5238095238095237</v>
      </c>
      <c r="V272" s="278">
        <f>(V269*100)/AA269</f>
        <v>0</v>
      </c>
      <c r="W272" s="278">
        <f>(W269*100)/AA269</f>
        <v>9.5238095238095237</v>
      </c>
      <c r="X272" s="278">
        <f>(X269*100)/AA269</f>
        <v>2.3809523809523809</v>
      </c>
      <c r="Y272" s="277"/>
      <c r="Z272" s="277"/>
      <c r="AA272" s="519">
        <f>SUM(Q272:Z272)</f>
        <v>99.999999999999986</v>
      </c>
    </row>
    <row r="273" spans="1:27" ht="14.25" customHeight="1" x14ac:dyDescent="0.45">
      <c r="A273" s="182"/>
      <c r="B273" s="423" t="s">
        <v>354</v>
      </c>
      <c r="C273" s="424">
        <f t="shared" ref="C273:J273" si="153">C269+C264+C259+C254+C248+C241</f>
        <v>192</v>
      </c>
      <c r="D273" s="424">
        <f t="shared" si="153"/>
        <v>85</v>
      </c>
      <c r="E273" s="424">
        <f t="shared" si="153"/>
        <v>100</v>
      </c>
      <c r="F273" s="424">
        <f t="shared" si="153"/>
        <v>45</v>
      </c>
      <c r="G273" s="424">
        <f t="shared" si="153"/>
        <v>40</v>
      </c>
      <c r="H273" s="424">
        <f t="shared" si="153"/>
        <v>22</v>
      </c>
      <c r="I273" s="424">
        <f t="shared" si="153"/>
        <v>23</v>
      </c>
      <c r="J273" s="424">
        <f t="shared" si="153"/>
        <v>19</v>
      </c>
      <c r="K273" s="256"/>
      <c r="L273" s="256"/>
      <c r="M273" s="425">
        <f>SUM(C273:L273)</f>
        <v>526</v>
      </c>
      <c r="N273" s="473"/>
      <c r="O273" s="513"/>
      <c r="P273" s="514" t="s">
        <v>354</v>
      </c>
      <c r="Q273" s="53">
        <f>Q269+Q264+Q259+Q254+Q248+Q241</f>
        <v>223</v>
      </c>
      <c r="R273" s="53">
        <f t="shared" ref="R273:X273" si="154">R269+R264+R259+R254+R248+R241</f>
        <v>113</v>
      </c>
      <c r="S273" s="53">
        <f t="shared" si="154"/>
        <v>88</v>
      </c>
      <c r="T273" s="53">
        <f t="shared" si="154"/>
        <v>36</v>
      </c>
      <c r="U273" s="53">
        <f t="shared" si="154"/>
        <v>30</v>
      </c>
      <c r="V273" s="53">
        <f t="shared" si="154"/>
        <v>13</v>
      </c>
      <c r="W273" s="53">
        <f t="shared" si="154"/>
        <v>17</v>
      </c>
      <c r="X273" s="53">
        <f t="shared" si="154"/>
        <v>13</v>
      </c>
      <c r="Y273" s="53"/>
      <c r="Z273" s="53"/>
      <c r="AA273" s="53">
        <f>SUM(Q273:Z273)</f>
        <v>533</v>
      </c>
    </row>
    <row r="274" spans="1:27" ht="17.100000000000001" customHeight="1" x14ac:dyDescent="0.45">
      <c r="A274" s="182"/>
      <c r="B274" s="256" t="s">
        <v>362</v>
      </c>
      <c r="C274" s="256">
        <f>C273*C237</f>
        <v>768</v>
      </c>
      <c r="D274" s="256">
        <f t="shared" ref="D274:J274" si="155">D273*D237</f>
        <v>297.5</v>
      </c>
      <c r="E274" s="256">
        <f t="shared" si="155"/>
        <v>300</v>
      </c>
      <c r="F274" s="256">
        <f t="shared" si="155"/>
        <v>112.5</v>
      </c>
      <c r="G274" s="256">
        <f t="shared" si="155"/>
        <v>80</v>
      </c>
      <c r="H274" s="256">
        <f t="shared" si="155"/>
        <v>33</v>
      </c>
      <c r="I274" s="256">
        <f t="shared" si="155"/>
        <v>23</v>
      </c>
      <c r="J274" s="256">
        <f t="shared" si="155"/>
        <v>0</v>
      </c>
      <c r="K274" s="256"/>
      <c r="L274" s="256"/>
      <c r="M274" s="425">
        <f>SUM(C274:L274)</f>
        <v>1614</v>
      </c>
      <c r="N274" s="516"/>
      <c r="O274" s="436"/>
      <c r="P274" s="256" t="s">
        <v>242</v>
      </c>
      <c r="Q274" s="447">
        <f>Q273*Q237</f>
        <v>892</v>
      </c>
      <c r="R274" s="447">
        <f t="shared" ref="R274:X274" si="156">R273*R237</f>
        <v>395.5</v>
      </c>
      <c r="S274" s="447">
        <f t="shared" si="156"/>
        <v>264</v>
      </c>
      <c r="T274" s="447">
        <f t="shared" si="156"/>
        <v>90</v>
      </c>
      <c r="U274" s="447">
        <f t="shared" si="156"/>
        <v>60</v>
      </c>
      <c r="V274" s="447">
        <f t="shared" si="156"/>
        <v>19.5</v>
      </c>
      <c r="W274" s="447">
        <f t="shared" si="156"/>
        <v>17</v>
      </c>
      <c r="X274" s="447">
        <f t="shared" si="156"/>
        <v>0</v>
      </c>
      <c r="Y274" s="53"/>
      <c r="Z274" s="53"/>
      <c r="AA274" s="53">
        <f>SUM(Q274:Z274)</f>
        <v>1738</v>
      </c>
    </row>
    <row r="275" spans="1:27" ht="17.100000000000001" customHeight="1" x14ac:dyDescent="0.45">
      <c r="A275" s="182"/>
      <c r="B275" s="256" t="s">
        <v>353</v>
      </c>
      <c r="C275" s="257">
        <f>(C273*100)/M273</f>
        <v>36.50190114068441</v>
      </c>
      <c r="D275" s="257">
        <f>(D273*100)/M273</f>
        <v>16.159695817490494</v>
      </c>
      <c r="E275" s="257">
        <f>(E273*100)/M273</f>
        <v>19.011406844106464</v>
      </c>
      <c r="F275" s="257">
        <f>(F273*100)/M273</f>
        <v>8.5551330798479093</v>
      </c>
      <c r="G275" s="257">
        <f>(G273*100)/M273</f>
        <v>7.6045627376425857</v>
      </c>
      <c r="H275" s="257">
        <f>(H273*100)/M273</f>
        <v>4.1825095057034218</v>
      </c>
      <c r="I275" s="257">
        <f>(I273*100)/M273</f>
        <v>4.3726235741444865</v>
      </c>
      <c r="J275" s="257">
        <f>(J273*100)/M273</f>
        <v>3.6121673003802282</v>
      </c>
      <c r="K275" s="256"/>
      <c r="L275" s="256"/>
      <c r="M275" s="432">
        <f>SUM(C275:L275)</f>
        <v>99.999999999999986</v>
      </c>
      <c r="N275" s="517"/>
      <c r="O275" s="513"/>
      <c r="P275" s="514" t="s">
        <v>353</v>
      </c>
      <c r="Q275" s="448">
        <f>(Q273*100)/AA273</f>
        <v>41.838649155722329</v>
      </c>
      <c r="R275" s="448">
        <f>(R273*100)/AA273</f>
        <v>21.20075046904315</v>
      </c>
      <c r="S275" s="448">
        <f>(S273*100)/AA273</f>
        <v>16.51031894934334</v>
      </c>
      <c r="T275" s="448">
        <f>(T273*100)/AA273</f>
        <v>6.7542213883677302</v>
      </c>
      <c r="U275" s="448">
        <f>(U273*100)/AA273</f>
        <v>5.6285178236397746</v>
      </c>
      <c r="V275" s="448">
        <f>(V273*100)/AA273</f>
        <v>2.4390243902439024</v>
      </c>
      <c r="W275" s="448">
        <f>(W273*100)/AA273</f>
        <v>3.1894934333958722</v>
      </c>
      <c r="X275" s="448">
        <f>(X273*100)/AA273</f>
        <v>2.4390243902439024</v>
      </c>
      <c r="Y275" s="52"/>
      <c r="Z275" s="52"/>
      <c r="AA275" s="80">
        <f>SUM(Q275:Z275)</f>
        <v>99.999999999999986</v>
      </c>
    </row>
    <row r="276" spans="1:27" ht="21.75" customHeight="1" x14ac:dyDescent="0.2">
      <c r="A276" s="182"/>
      <c r="B276" s="779" t="s">
        <v>360</v>
      </c>
      <c r="C276" s="780"/>
      <c r="D276" s="781">
        <f>M274/M273</f>
        <v>3.0684410646387832</v>
      </c>
      <c r="E276" s="782"/>
      <c r="F276" s="782"/>
      <c r="G276" s="782"/>
      <c r="H276" s="782"/>
      <c r="I276" s="782"/>
      <c r="J276" s="782"/>
      <c r="K276" s="782"/>
      <c r="L276" s="782"/>
      <c r="M276" s="783"/>
      <c r="N276" s="518"/>
      <c r="O276" s="513"/>
      <c r="P276" s="513" t="s">
        <v>27</v>
      </c>
      <c r="Q276" s="449">
        <f>AA274/AA273</f>
        <v>3.2607879924953096</v>
      </c>
      <c r="R276" s="11"/>
      <c r="S276" s="11"/>
      <c r="T276" s="79"/>
      <c r="U276" s="79"/>
      <c r="V276" s="79"/>
      <c r="W276" s="79"/>
      <c r="X276" s="79"/>
      <c r="Y276" s="79"/>
      <c r="Z276" s="79"/>
      <c r="AA276" s="79"/>
    </row>
    <row r="277" spans="1:27" ht="19.5" customHeight="1" x14ac:dyDescent="0.2">
      <c r="A277" s="182"/>
      <c r="B277" s="433" t="s">
        <v>355</v>
      </c>
      <c r="C277" s="434"/>
      <c r="D277" s="435">
        <f>C275+D275+E275</f>
        <v>71.673003802281372</v>
      </c>
      <c r="E277" s="436"/>
      <c r="F277" s="436"/>
      <c r="G277" s="436"/>
      <c r="H277" s="436"/>
      <c r="I277" s="436"/>
      <c r="J277" s="436"/>
      <c r="K277" s="436"/>
      <c r="L277" s="436"/>
      <c r="M277" s="437"/>
      <c r="N277" s="437"/>
      <c r="O277" s="182"/>
      <c r="P277" s="215" t="s">
        <v>355</v>
      </c>
      <c r="Q277" s="5"/>
      <c r="R277" s="4">
        <f>Q275+R275+S275</f>
        <v>79.549718574108823</v>
      </c>
      <c r="S277" s="5"/>
      <c r="T277" s="78"/>
      <c r="U277" s="78"/>
      <c r="V277" s="78"/>
      <c r="W277" s="78"/>
      <c r="X277" s="78"/>
      <c r="Y277" s="78"/>
      <c r="Z277" s="78"/>
      <c r="AA277" s="78"/>
    </row>
    <row r="278" spans="1:27" ht="18.75" customHeight="1" x14ac:dyDescent="0.2">
      <c r="A278" s="182"/>
      <c r="B278" s="438" t="s">
        <v>361</v>
      </c>
      <c r="C278" s="438"/>
      <c r="D278" s="438"/>
      <c r="E278" s="438"/>
      <c r="F278" s="436"/>
      <c r="G278" s="436"/>
      <c r="H278" s="436"/>
      <c r="I278" s="436"/>
      <c r="J278" s="436"/>
      <c r="K278" s="436"/>
      <c r="L278" s="436"/>
      <c r="M278" s="437"/>
      <c r="N278" s="437"/>
      <c r="O278" s="182"/>
      <c r="P278" s="505" t="s">
        <v>381</v>
      </c>
      <c r="Q278" s="5"/>
      <c r="R278" s="5"/>
      <c r="S278" s="5"/>
      <c r="T278" s="78"/>
      <c r="U278" s="78"/>
      <c r="V278" s="78"/>
      <c r="W278" s="78"/>
      <c r="X278" s="78"/>
      <c r="Y278" s="78"/>
      <c r="Z278" s="78"/>
      <c r="AA278" s="78"/>
    </row>
    <row r="279" spans="1:27" ht="18" customHeight="1" x14ac:dyDescent="0.2">
      <c r="A279" s="182"/>
      <c r="B279" s="5"/>
      <c r="C279" s="5"/>
      <c r="D279" s="5"/>
      <c r="E279" s="5"/>
      <c r="F279" s="78"/>
      <c r="G279" s="78"/>
      <c r="H279" s="78"/>
      <c r="I279" s="78"/>
      <c r="J279" s="78"/>
      <c r="K279" s="78"/>
      <c r="L279" s="78"/>
      <c r="M279" s="78"/>
      <c r="N279" s="78"/>
      <c r="O279" s="182"/>
      <c r="P279" s="215"/>
      <c r="Q279" s="215"/>
      <c r="R279" s="216"/>
      <c r="S279" s="215"/>
      <c r="T279" s="78"/>
      <c r="U279" s="78"/>
      <c r="V279" s="78"/>
      <c r="W279" s="78"/>
      <c r="X279" s="78"/>
      <c r="Y279" s="78"/>
      <c r="Z279" s="78"/>
      <c r="AA279" s="78"/>
    </row>
    <row r="280" spans="1:27" s="1" customFormat="1" ht="18" customHeight="1" x14ac:dyDescent="0.2">
      <c r="A280" s="182"/>
      <c r="B280" s="5"/>
      <c r="C280" s="5"/>
      <c r="D280" s="5"/>
      <c r="E280" s="5"/>
      <c r="F280" s="78"/>
      <c r="G280" s="78"/>
      <c r="H280" s="78"/>
      <c r="I280" s="78"/>
      <c r="J280" s="78"/>
      <c r="K280" s="78"/>
      <c r="L280" s="78"/>
      <c r="M280" s="78"/>
      <c r="N280" s="78"/>
      <c r="O280" s="182"/>
      <c r="P280" s="215"/>
      <c r="Q280" s="215"/>
      <c r="R280" s="216"/>
      <c r="S280" s="215"/>
      <c r="T280" s="78"/>
      <c r="U280" s="78"/>
      <c r="V280" s="78"/>
      <c r="W280" s="78"/>
      <c r="X280" s="78"/>
      <c r="Y280" s="78"/>
      <c r="Z280" s="78"/>
      <c r="AA280" s="78"/>
    </row>
    <row r="281" spans="1:27" s="1" customFormat="1" ht="18" customHeight="1" x14ac:dyDescent="0.2">
      <c r="A281" s="182"/>
      <c r="B281" s="5"/>
      <c r="C281" s="5"/>
      <c r="D281" s="5"/>
      <c r="E281" s="5"/>
      <c r="F281" s="78"/>
      <c r="G281" s="78"/>
      <c r="H281" s="78"/>
      <c r="I281" s="78"/>
      <c r="J281" s="78"/>
      <c r="K281" s="78"/>
      <c r="L281" s="78"/>
      <c r="M281" s="78"/>
      <c r="N281" s="78"/>
      <c r="O281" s="182"/>
      <c r="P281" s="215"/>
      <c r="Q281" s="215"/>
      <c r="R281" s="216"/>
      <c r="S281" s="215"/>
      <c r="T281" s="78"/>
      <c r="U281" s="78"/>
      <c r="V281" s="78"/>
      <c r="W281" s="78"/>
      <c r="X281" s="78"/>
      <c r="Y281" s="78"/>
      <c r="Z281" s="78"/>
      <c r="AA281" s="78"/>
    </row>
    <row r="282" spans="1:27" s="1" customFormat="1" ht="18" customHeight="1" x14ac:dyDescent="0.2">
      <c r="A282" s="182"/>
      <c r="B282" s="5"/>
      <c r="C282" s="5"/>
      <c r="D282" s="5"/>
      <c r="E282" s="5"/>
      <c r="F282" s="78"/>
      <c r="G282" s="78"/>
      <c r="H282" s="78"/>
      <c r="I282" s="78"/>
      <c r="J282" s="78"/>
      <c r="K282" s="78"/>
      <c r="L282" s="78"/>
      <c r="M282" s="78"/>
      <c r="N282" s="78"/>
      <c r="O282" s="182"/>
      <c r="P282" s="215"/>
      <c r="Q282" s="215"/>
      <c r="R282" s="216"/>
      <c r="S282" s="215"/>
      <c r="T282" s="78"/>
      <c r="U282" s="78"/>
      <c r="V282" s="78"/>
      <c r="W282" s="78"/>
      <c r="X282" s="78"/>
      <c r="Y282" s="78"/>
      <c r="Z282" s="78"/>
      <c r="AA282" s="78"/>
    </row>
    <row r="283" spans="1:27" ht="18" customHeight="1" x14ac:dyDescent="0.2">
      <c r="A283" s="182"/>
      <c r="B283" s="730" t="s">
        <v>214</v>
      </c>
      <c r="C283" s="730"/>
      <c r="D283" s="730"/>
      <c r="E283" s="730"/>
      <c r="F283" s="730"/>
      <c r="G283" s="730"/>
      <c r="H283" s="730"/>
      <c r="I283" s="730"/>
      <c r="J283" s="730"/>
      <c r="K283" s="730"/>
      <c r="L283" s="730"/>
      <c r="M283" s="730"/>
      <c r="N283" s="450"/>
      <c r="O283" s="182"/>
      <c r="P283" s="730" t="s">
        <v>214</v>
      </c>
      <c r="Q283" s="730"/>
      <c r="R283" s="730"/>
      <c r="S283" s="730"/>
      <c r="T283" s="730"/>
      <c r="U283" s="730"/>
      <c r="V283" s="730"/>
      <c r="W283" s="730"/>
      <c r="X283" s="730"/>
      <c r="Y283" s="730"/>
      <c r="Z283" s="730"/>
      <c r="AA283" s="730"/>
    </row>
    <row r="284" spans="1:27" ht="17.25" customHeight="1" thickBot="1" x14ac:dyDescent="0.25">
      <c r="A284" s="182"/>
      <c r="B284" s="731" t="s">
        <v>358</v>
      </c>
      <c r="C284" s="731"/>
      <c r="D284" s="731"/>
      <c r="E284" s="731"/>
      <c r="F284" s="731"/>
      <c r="G284" s="731"/>
      <c r="H284" s="731"/>
      <c r="I284" s="731"/>
      <c r="J284" s="731"/>
      <c r="K284" s="731"/>
      <c r="L284" s="731"/>
      <c r="M284" s="731"/>
      <c r="N284" s="451"/>
      <c r="O284" s="182"/>
      <c r="P284" s="731" t="s">
        <v>371</v>
      </c>
      <c r="Q284" s="731"/>
      <c r="R284" s="731"/>
      <c r="S284" s="731"/>
      <c r="T284" s="731"/>
      <c r="U284" s="731"/>
      <c r="V284" s="731"/>
      <c r="W284" s="731"/>
      <c r="X284" s="731"/>
      <c r="Y284" s="731"/>
      <c r="Z284" s="731"/>
      <c r="AA284" s="731"/>
    </row>
    <row r="285" spans="1:27" ht="17.25" customHeight="1" x14ac:dyDescent="0.2">
      <c r="A285" s="182"/>
      <c r="B285" s="707" t="s">
        <v>1</v>
      </c>
      <c r="C285" s="709" t="s">
        <v>2</v>
      </c>
      <c r="D285" s="710"/>
      <c r="E285" s="710"/>
      <c r="F285" s="710"/>
      <c r="G285" s="710"/>
      <c r="H285" s="710"/>
      <c r="I285" s="710"/>
      <c r="J285" s="710"/>
      <c r="K285" s="710"/>
      <c r="L285" s="710"/>
      <c r="M285" s="711"/>
      <c r="N285" s="478"/>
      <c r="O285" s="244"/>
      <c r="P285" s="707" t="s">
        <v>1</v>
      </c>
      <c r="Q285" s="709" t="s">
        <v>2</v>
      </c>
      <c r="R285" s="710"/>
      <c r="S285" s="710"/>
      <c r="T285" s="710"/>
      <c r="U285" s="710"/>
      <c r="V285" s="710"/>
      <c r="W285" s="710"/>
      <c r="X285" s="710"/>
      <c r="Y285" s="710"/>
      <c r="Z285" s="710"/>
      <c r="AA285" s="711"/>
    </row>
    <row r="286" spans="1:27" ht="16.5" customHeight="1" thickBot="1" x14ac:dyDescent="0.25">
      <c r="A286" s="182"/>
      <c r="B286" s="708"/>
      <c r="C286" s="12">
        <v>4</v>
      </c>
      <c r="D286" s="12">
        <v>3.5</v>
      </c>
      <c r="E286" s="12">
        <v>3</v>
      </c>
      <c r="F286" s="12">
        <v>2.5</v>
      </c>
      <c r="G286" s="12">
        <v>2</v>
      </c>
      <c r="H286" s="12">
        <v>1.5</v>
      </c>
      <c r="I286" s="12">
        <v>1</v>
      </c>
      <c r="J286" s="12">
        <v>0</v>
      </c>
      <c r="K286" s="12" t="s">
        <v>3</v>
      </c>
      <c r="L286" s="12" t="s">
        <v>4</v>
      </c>
      <c r="M286" s="140" t="s">
        <v>5</v>
      </c>
      <c r="N286" s="479"/>
      <c r="O286" s="244"/>
      <c r="P286" s="708"/>
      <c r="Q286" s="12">
        <v>4</v>
      </c>
      <c r="R286" s="12">
        <v>3.5</v>
      </c>
      <c r="S286" s="12">
        <v>3</v>
      </c>
      <c r="T286" s="12">
        <v>2.5</v>
      </c>
      <c r="U286" s="12">
        <v>2</v>
      </c>
      <c r="V286" s="12">
        <v>1.5</v>
      </c>
      <c r="W286" s="12">
        <v>1</v>
      </c>
      <c r="X286" s="12">
        <v>0</v>
      </c>
      <c r="Y286" s="12" t="s">
        <v>3</v>
      </c>
      <c r="Z286" s="12" t="s">
        <v>4</v>
      </c>
      <c r="AA286" s="140" t="s">
        <v>5</v>
      </c>
    </row>
    <row r="287" spans="1:27" ht="15" customHeight="1" x14ac:dyDescent="0.45">
      <c r="A287" s="182"/>
      <c r="B287" s="50" t="s">
        <v>130</v>
      </c>
      <c r="C287" s="51">
        <v>12</v>
      </c>
      <c r="D287" s="51">
        <v>5</v>
      </c>
      <c r="E287" s="51">
        <v>18</v>
      </c>
      <c r="F287" s="51">
        <v>7</v>
      </c>
      <c r="G287" s="51">
        <v>8</v>
      </c>
      <c r="H287" s="51">
        <v>3</v>
      </c>
      <c r="I287" s="51">
        <v>3</v>
      </c>
      <c r="J287" s="51"/>
      <c r="K287" s="51"/>
      <c r="L287" s="51"/>
      <c r="M287" s="51">
        <f>SUM(C287:L287)</f>
        <v>56</v>
      </c>
      <c r="N287" s="78"/>
      <c r="O287" s="244"/>
      <c r="P287" s="289" t="s">
        <v>131</v>
      </c>
      <c r="Q287" s="295">
        <v>8</v>
      </c>
      <c r="R287" s="295">
        <v>4</v>
      </c>
      <c r="S287" s="295">
        <v>8</v>
      </c>
      <c r="T287" s="295">
        <v>8</v>
      </c>
      <c r="U287" s="295">
        <v>13</v>
      </c>
      <c r="V287" s="295">
        <v>6</v>
      </c>
      <c r="W287" s="295">
        <v>9</v>
      </c>
      <c r="X287" s="295">
        <v>0</v>
      </c>
      <c r="Y287" s="279"/>
      <c r="Z287" s="279"/>
      <c r="AA287" s="280">
        <f>SUM(Q287:Z287)</f>
        <v>56</v>
      </c>
    </row>
    <row r="288" spans="1:27" ht="15" customHeight="1" x14ac:dyDescent="0.45">
      <c r="A288" s="182"/>
      <c r="B288" s="50" t="s">
        <v>132</v>
      </c>
      <c r="C288" s="51">
        <v>6</v>
      </c>
      <c r="D288" s="51">
        <v>2</v>
      </c>
      <c r="E288" s="51">
        <v>4</v>
      </c>
      <c r="F288" s="51">
        <v>4</v>
      </c>
      <c r="G288" s="51">
        <v>4</v>
      </c>
      <c r="H288" s="51">
        <v>2</v>
      </c>
      <c r="I288" s="51"/>
      <c r="J288" s="51"/>
      <c r="K288" s="51"/>
      <c r="L288" s="51"/>
      <c r="M288" s="53">
        <f>SUM(C288:L288)</f>
        <v>22</v>
      </c>
      <c r="N288" s="160"/>
      <c r="O288" s="244"/>
      <c r="P288" s="290" t="s">
        <v>133</v>
      </c>
      <c r="Q288" s="59">
        <v>12</v>
      </c>
      <c r="R288" s="59">
        <v>0</v>
      </c>
      <c r="S288" s="59">
        <v>4</v>
      </c>
      <c r="T288" s="59">
        <v>3</v>
      </c>
      <c r="U288" s="59">
        <v>1</v>
      </c>
      <c r="V288" s="59">
        <v>1</v>
      </c>
      <c r="W288" s="59">
        <v>0</v>
      </c>
      <c r="X288" s="59">
        <v>0</v>
      </c>
      <c r="Y288" s="51"/>
      <c r="Z288" s="51"/>
      <c r="AA288" s="282">
        <f>SUM(Q288:Z288)</f>
        <v>21</v>
      </c>
    </row>
    <row r="289" spans="1:28" ht="15" customHeight="1" x14ac:dyDescent="0.2">
      <c r="A289" s="182"/>
      <c r="B289" s="53" t="s">
        <v>5</v>
      </c>
      <c r="C289" s="51">
        <f t="shared" ref="C289:I289" si="157">SUM(C287:C288)</f>
        <v>18</v>
      </c>
      <c r="D289" s="51">
        <f t="shared" si="157"/>
        <v>7</v>
      </c>
      <c r="E289" s="51">
        <f t="shared" si="157"/>
        <v>22</v>
      </c>
      <c r="F289" s="51">
        <f t="shared" si="157"/>
        <v>11</v>
      </c>
      <c r="G289" s="51">
        <f t="shared" si="157"/>
        <v>12</v>
      </c>
      <c r="H289" s="51">
        <f t="shared" si="157"/>
        <v>5</v>
      </c>
      <c r="I289" s="51">
        <f t="shared" si="157"/>
        <v>3</v>
      </c>
      <c r="J289" s="51"/>
      <c r="K289" s="51"/>
      <c r="L289" s="51"/>
      <c r="M289" s="53">
        <f>SUM(C289:L289)</f>
        <v>78</v>
      </c>
      <c r="N289" s="78"/>
      <c r="O289" s="244"/>
      <c r="P289" s="290" t="s">
        <v>5</v>
      </c>
      <c r="Q289" s="51">
        <f t="shared" ref="Q289:W289" si="158">SUM(Q287:Q288)</f>
        <v>20</v>
      </c>
      <c r="R289" s="51">
        <f t="shared" si="158"/>
        <v>4</v>
      </c>
      <c r="S289" s="51">
        <f t="shared" si="158"/>
        <v>12</v>
      </c>
      <c r="T289" s="51">
        <f t="shared" si="158"/>
        <v>11</v>
      </c>
      <c r="U289" s="51">
        <f t="shared" si="158"/>
        <v>14</v>
      </c>
      <c r="V289" s="51">
        <f t="shared" si="158"/>
        <v>7</v>
      </c>
      <c r="W289" s="51">
        <f t="shared" si="158"/>
        <v>9</v>
      </c>
      <c r="X289" s="51"/>
      <c r="Y289" s="51"/>
      <c r="Z289" s="51"/>
      <c r="AA289" s="282">
        <f>SUM(Q289:Z289)</f>
        <v>77</v>
      </c>
    </row>
    <row r="290" spans="1:28" ht="15" customHeight="1" x14ac:dyDescent="0.2">
      <c r="A290" s="182"/>
      <c r="B290" s="53" t="s">
        <v>242</v>
      </c>
      <c r="C290" s="51">
        <f>C289*C286</f>
        <v>72</v>
      </c>
      <c r="D290" s="51">
        <f t="shared" ref="D290:J290" si="159">D289*D286</f>
        <v>24.5</v>
      </c>
      <c r="E290" s="51">
        <f t="shared" si="159"/>
        <v>66</v>
      </c>
      <c r="F290" s="51">
        <f t="shared" si="159"/>
        <v>27.5</v>
      </c>
      <c r="G290" s="51">
        <f t="shared" si="159"/>
        <v>24</v>
      </c>
      <c r="H290" s="51">
        <f t="shared" si="159"/>
        <v>7.5</v>
      </c>
      <c r="I290" s="51">
        <f t="shared" si="159"/>
        <v>3</v>
      </c>
      <c r="J290" s="51">
        <f t="shared" si="159"/>
        <v>0</v>
      </c>
      <c r="K290" s="51"/>
      <c r="L290" s="51"/>
      <c r="M290" s="53">
        <f>SUM(C290:L290)</f>
        <v>224.5</v>
      </c>
      <c r="N290" s="78"/>
      <c r="O290" s="244"/>
      <c r="P290" s="290" t="s">
        <v>242</v>
      </c>
      <c r="Q290" s="51">
        <f>Q289*Q286</f>
        <v>80</v>
      </c>
      <c r="R290" s="51">
        <f t="shared" ref="R290:W290" si="160">R289*R286</f>
        <v>14</v>
      </c>
      <c r="S290" s="51">
        <f t="shared" si="160"/>
        <v>36</v>
      </c>
      <c r="T290" s="51">
        <f t="shared" si="160"/>
        <v>27.5</v>
      </c>
      <c r="U290" s="51">
        <f t="shared" si="160"/>
        <v>28</v>
      </c>
      <c r="V290" s="51">
        <f t="shared" si="160"/>
        <v>10.5</v>
      </c>
      <c r="W290" s="51">
        <f t="shared" si="160"/>
        <v>9</v>
      </c>
      <c r="X290" s="51"/>
      <c r="Y290" s="51"/>
      <c r="Z290" s="51"/>
      <c r="AA290" s="282">
        <f>SUM(Q290:Z290)</f>
        <v>205</v>
      </c>
    </row>
    <row r="291" spans="1:28" ht="15" customHeight="1" x14ac:dyDescent="0.2">
      <c r="A291" s="182"/>
      <c r="B291" s="53" t="s">
        <v>26</v>
      </c>
      <c r="C291" s="150">
        <f>M290/M289</f>
        <v>2.8782051282051282</v>
      </c>
      <c r="D291" s="150"/>
      <c r="E291" s="150"/>
      <c r="F291" s="150"/>
      <c r="G291" s="150"/>
      <c r="H291" s="150"/>
      <c r="I291" s="150"/>
      <c r="J291" s="150"/>
      <c r="K291" s="51"/>
      <c r="L291" s="51"/>
      <c r="M291" s="53"/>
      <c r="N291" s="78"/>
      <c r="O291" s="244"/>
      <c r="P291" s="296" t="s">
        <v>26</v>
      </c>
      <c r="Q291" s="236">
        <f>AA290/AA289</f>
        <v>2.6623376623376624</v>
      </c>
      <c r="R291" s="51"/>
      <c r="S291" s="51"/>
      <c r="T291" s="51"/>
      <c r="U291" s="51"/>
      <c r="V291" s="51"/>
      <c r="W291" s="51"/>
      <c r="X291" s="51"/>
      <c r="Y291" s="51"/>
      <c r="Z291" s="51"/>
      <c r="AA291" s="282"/>
    </row>
    <row r="292" spans="1:28" ht="15" customHeight="1" x14ac:dyDescent="0.2">
      <c r="A292" s="182"/>
      <c r="B292" s="53" t="s">
        <v>28</v>
      </c>
      <c r="C292" s="150">
        <f>(C289*100)/M289</f>
        <v>23.076923076923077</v>
      </c>
      <c r="D292" s="150">
        <f>(D289*100)/M289</f>
        <v>8.9743589743589745</v>
      </c>
      <c r="E292" s="150">
        <f>(E289*100)/M289</f>
        <v>28.205128205128204</v>
      </c>
      <c r="F292" s="150">
        <f>(F289*100)/M289</f>
        <v>14.102564102564102</v>
      </c>
      <c r="G292" s="150">
        <f>(G289*100)/M289</f>
        <v>15.384615384615385</v>
      </c>
      <c r="H292" s="150">
        <f>(H289*100)/M289</f>
        <v>6.4102564102564106</v>
      </c>
      <c r="I292" s="150">
        <f>(I289*100)/M289</f>
        <v>3.8461538461538463</v>
      </c>
      <c r="J292" s="150">
        <f>(J289*100)/M289</f>
        <v>0</v>
      </c>
      <c r="K292" s="51"/>
      <c r="L292" s="51"/>
      <c r="M292" s="53">
        <f>SUM(C292:L292)</f>
        <v>100</v>
      </c>
      <c r="N292" s="78"/>
      <c r="O292" s="244"/>
      <c r="P292" s="290" t="s">
        <v>28</v>
      </c>
      <c r="Q292" s="51">
        <f>(Q289*100)/AA289</f>
        <v>25.974025974025974</v>
      </c>
      <c r="R292" s="150">
        <f>(R289*100)/AA289</f>
        <v>5.1948051948051948</v>
      </c>
      <c r="S292" s="150">
        <f>(S289*100)/AA289</f>
        <v>15.584415584415584</v>
      </c>
      <c r="T292" s="150">
        <f>(T289*100)/AA289</f>
        <v>14.285714285714286</v>
      </c>
      <c r="U292" s="150">
        <f>(U289*100)/AA289</f>
        <v>18.181818181818183</v>
      </c>
      <c r="V292" s="150">
        <f>(V289*100)/AA289</f>
        <v>9.0909090909090917</v>
      </c>
      <c r="W292" s="150">
        <f>(W289*100)/AA289</f>
        <v>11.688311688311689</v>
      </c>
      <c r="X292" s="150">
        <f>(X289*100)/AA289</f>
        <v>0</v>
      </c>
      <c r="Y292" s="51"/>
      <c r="Z292" s="51"/>
      <c r="AA292" s="282">
        <f>SUM(Q292:Z292)</f>
        <v>100</v>
      </c>
    </row>
    <row r="293" spans="1:28" ht="15" customHeight="1" x14ac:dyDescent="0.45">
      <c r="A293" s="182"/>
      <c r="B293" s="52" t="s">
        <v>134</v>
      </c>
      <c r="C293" s="51">
        <v>31</v>
      </c>
      <c r="D293" s="51">
        <v>12</v>
      </c>
      <c r="E293" s="51">
        <v>13</v>
      </c>
      <c r="F293" s="51">
        <v>11</v>
      </c>
      <c r="G293" s="51">
        <v>1</v>
      </c>
      <c r="H293" s="51"/>
      <c r="I293" s="51"/>
      <c r="J293" s="51"/>
      <c r="K293" s="51"/>
      <c r="L293" s="51"/>
      <c r="M293" s="53">
        <f>SUM(C293:L293)</f>
        <v>68</v>
      </c>
      <c r="N293" s="78"/>
      <c r="O293" s="244"/>
      <c r="P293" s="290" t="s">
        <v>135</v>
      </c>
      <c r="Q293" s="59">
        <v>30</v>
      </c>
      <c r="R293" s="59">
        <v>9</v>
      </c>
      <c r="S293" s="59">
        <v>18</v>
      </c>
      <c r="T293" s="59">
        <v>3</v>
      </c>
      <c r="U293" s="59">
        <v>5</v>
      </c>
      <c r="V293" s="59">
        <v>0</v>
      </c>
      <c r="W293" s="59">
        <v>0</v>
      </c>
      <c r="X293" s="59">
        <v>2</v>
      </c>
      <c r="Y293" s="51"/>
      <c r="Z293" s="51"/>
      <c r="AA293" s="282">
        <f>SUM(Q293:Z293)</f>
        <v>67</v>
      </c>
    </row>
    <row r="294" spans="1:28" ht="15" customHeight="1" x14ac:dyDescent="0.45">
      <c r="A294" s="182"/>
      <c r="B294" s="50" t="s">
        <v>136</v>
      </c>
      <c r="C294" s="51">
        <v>12</v>
      </c>
      <c r="D294" s="51">
        <v>3</v>
      </c>
      <c r="E294" s="51">
        <v>9</v>
      </c>
      <c r="F294" s="51">
        <v>2</v>
      </c>
      <c r="G294" s="51">
        <v>1</v>
      </c>
      <c r="H294" s="51"/>
      <c r="I294" s="51">
        <v>1</v>
      </c>
      <c r="J294" s="51"/>
      <c r="K294" s="51"/>
      <c r="L294" s="51"/>
      <c r="M294" s="53">
        <f>SUM(C294:L294)</f>
        <v>28</v>
      </c>
      <c r="N294" s="78"/>
      <c r="O294" s="244"/>
      <c r="P294" s="290" t="s">
        <v>137</v>
      </c>
      <c r="Q294" s="59">
        <v>11</v>
      </c>
      <c r="R294" s="59">
        <v>2</v>
      </c>
      <c r="S294" s="59">
        <v>3</v>
      </c>
      <c r="T294" s="59">
        <v>3</v>
      </c>
      <c r="U294" s="59">
        <v>5</v>
      </c>
      <c r="V294" s="59">
        <v>3</v>
      </c>
      <c r="W294" s="59">
        <v>1</v>
      </c>
      <c r="X294" s="59">
        <v>0</v>
      </c>
      <c r="Y294" s="51"/>
      <c r="Z294" s="51"/>
      <c r="AA294" s="282">
        <f>SUM(Q294:Z294)</f>
        <v>28</v>
      </c>
    </row>
    <row r="295" spans="1:28" ht="15" customHeight="1" x14ac:dyDescent="0.2">
      <c r="A295" s="182"/>
      <c r="B295" s="53" t="s">
        <v>5</v>
      </c>
      <c r="C295" s="51">
        <f t="shared" ref="C295:I295" si="161">SUM(C293:C294)</f>
        <v>43</v>
      </c>
      <c r="D295" s="51">
        <f t="shared" si="161"/>
        <v>15</v>
      </c>
      <c r="E295" s="51">
        <f t="shared" si="161"/>
        <v>22</v>
      </c>
      <c r="F295" s="51">
        <f t="shared" si="161"/>
        <v>13</v>
      </c>
      <c r="G295" s="51">
        <f t="shared" si="161"/>
        <v>2</v>
      </c>
      <c r="H295" s="51">
        <f t="shared" si="161"/>
        <v>0</v>
      </c>
      <c r="I295" s="51">
        <f t="shared" si="161"/>
        <v>1</v>
      </c>
      <c r="J295" s="51"/>
      <c r="K295" s="51"/>
      <c r="L295" s="51"/>
      <c r="M295" s="53">
        <f>SUM(C295:L295)</f>
        <v>96</v>
      </c>
      <c r="N295" s="78"/>
      <c r="O295" s="244"/>
      <c r="P295" s="290" t="s">
        <v>5</v>
      </c>
      <c r="Q295" s="51">
        <f t="shared" ref="Q295:X295" si="162">SUM(Q293:Q294)</f>
        <v>41</v>
      </c>
      <c r="R295" s="51">
        <f t="shared" si="162"/>
        <v>11</v>
      </c>
      <c r="S295" s="51">
        <f t="shared" si="162"/>
        <v>21</v>
      </c>
      <c r="T295" s="51">
        <f t="shared" si="162"/>
        <v>6</v>
      </c>
      <c r="U295" s="51">
        <f t="shared" si="162"/>
        <v>10</v>
      </c>
      <c r="V295" s="51">
        <f t="shared" si="162"/>
        <v>3</v>
      </c>
      <c r="W295" s="51">
        <f t="shared" si="162"/>
        <v>1</v>
      </c>
      <c r="X295" s="51">
        <f t="shared" si="162"/>
        <v>2</v>
      </c>
      <c r="Y295" s="51"/>
      <c r="Z295" s="51"/>
      <c r="AA295" s="282">
        <f>SUM(Q295:Z295)</f>
        <v>95</v>
      </c>
    </row>
    <row r="296" spans="1:28" ht="15" customHeight="1" x14ac:dyDescent="0.2">
      <c r="A296" s="182"/>
      <c r="B296" s="53" t="s">
        <v>242</v>
      </c>
      <c r="C296" s="51">
        <f>C295*C286</f>
        <v>172</v>
      </c>
      <c r="D296" s="51">
        <f t="shared" ref="D296:I296" si="163">D295*D286</f>
        <v>52.5</v>
      </c>
      <c r="E296" s="51">
        <f t="shared" si="163"/>
        <v>66</v>
      </c>
      <c r="F296" s="51">
        <f t="shared" si="163"/>
        <v>32.5</v>
      </c>
      <c r="G296" s="51">
        <f t="shared" si="163"/>
        <v>4</v>
      </c>
      <c r="H296" s="51">
        <f t="shared" si="163"/>
        <v>0</v>
      </c>
      <c r="I296" s="51">
        <f t="shared" si="163"/>
        <v>1</v>
      </c>
      <c r="J296" s="51"/>
      <c r="K296" s="51"/>
      <c r="L296" s="51"/>
      <c r="M296" s="53">
        <f>SUM(C296:L296)</f>
        <v>328</v>
      </c>
      <c r="N296" s="78"/>
      <c r="O296" s="244"/>
      <c r="P296" s="290" t="s">
        <v>242</v>
      </c>
      <c r="Q296" s="51">
        <f>Q295*Q286</f>
        <v>164</v>
      </c>
      <c r="R296" s="51">
        <f t="shared" ref="R296:X296" si="164">R295*R286</f>
        <v>38.5</v>
      </c>
      <c r="S296" s="51">
        <f t="shared" si="164"/>
        <v>63</v>
      </c>
      <c r="T296" s="51">
        <f t="shared" si="164"/>
        <v>15</v>
      </c>
      <c r="U296" s="51">
        <f t="shared" si="164"/>
        <v>20</v>
      </c>
      <c r="V296" s="51">
        <f t="shared" si="164"/>
        <v>4.5</v>
      </c>
      <c r="W296" s="51">
        <f t="shared" si="164"/>
        <v>1</v>
      </c>
      <c r="X296" s="51">
        <f t="shared" si="164"/>
        <v>0</v>
      </c>
      <c r="Y296" s="51"/>
      <c r="Z296" s="51"/>
      <c r="AA296" s="282">
        <f>SUM(Q296:Z296)</f>
        <v>306</v>
      </c>
    </row>
    <row r="297" spans="1:28" ht="15" customHeight="1" x14ac:dyDescent="0.2">
      <c r="A297" s="182"/>
      <c r="B297" s="53" t="s">
        <v>26</v>
      </c>
      <c r="C297" s="150">
        <f>M296/M295</f>
        <v>3.4166666666666665</v>
      </c>
      <c r="D297" s="150"/>
      <c r="E297" s="150"/>
      <c r="F297" s="150"/>
      <c r="G297" s="150"/>
      <c r="H297" s="150"/>
      <c r="I297" s="150"/>
      <c r="J297" s="51"/>
      <c r="K297" s="51"/>
      <c r="L297" s="51"/>
      <c r="M297" s="53"/>
      <c r="N297" s="78"/>
      <c r="O297" s="244"/>
      <c r="P297" s="296" t="s">
        <v>26</v>
      </c>
      <c r="Q297" s="236">
        <f>AA296/AA295</f>
        <v>3.2210526315789472</v>
      </c>
      <c r="R297" s="51"/>
      <c r="S297" s="51"/>
      <c r="T297" s="51"/>
      <c r="U297" s="51"/>
      <c r="V297" s="51"/>
      <c r="W297" s="51"/>
      <c r="X297" s="51"/>
      <c r="Y297" s="51"/>
      <c r="Z297" s="51"/>
      <c r="AA297" s="282"/>
    </row>
    <row r="298" spans="1:28" ht="15" customHeight="1" x14ac:dyDescent="0.2">
      <c r="A298" s="182"/>
      <c r="B298" s="53" t="s">
        <v>28</v>
      </c>
      <c r="C298" s="150">
        <f>(C295*100)/M295</f>
        <v>44.791666666666664</v>
      </c>
      <c r="D298" s="150">
        <f>(D295*100)/M295</f>
        <v>15.625</v>
      </c>
      <c r="E298" s="150">
        <f>(E295*100)/M295</f>
        <v>22.916666666666668</v>
      </c>
      <c r="F298" s="150">
        <f>(F295*100)/M295</f>
        <v>13.541666666666666</v>
      </c>
      <c r="G298" s="150">
        <f>(G295*100)/M295</f>
        <v>2.0833333333333335</v>
      </c>
      <c r="H298" s="150">
        <f>(H295*100)/M295</f>
        <v>0</v>
      </c>
      <c r="I298" s="150">
        <f>(I295*100)/M295</f>
        <v>1.0416666666666667</v>
      </c>
      <c r="J298" s="51">
        <f>(J295*100)/M295</f>
        <v>0</v>
      </c>
      <c r="K298" s="51"/>
      <c r="L298" s="51"/>
      <c r="M298" s="53">
        <f>SUM(C298:L298)</f>
        <v>100</v>
      </c>
      <c r="N298" s="78"/>
      <c r="O298" s="244"/>
      <c r="P298" s="290" t="s">
        <v>28</v>
      </c>
      <c r="Q298" s="150">
        <f>(Q295*100)/AA295</f>
        <v>43.157894736842103</v>
      </c>
      <c r="R298" s="150">
        <f>(R295*100)/AA295</f>
        <v>11.578947368421053</v>
      </c>
      <c r="S298" s="150">
        <f>(S295*100)/AA295</f>
        <v>22.105263157894736</v>
      </c>
      <c r="T298" s="150">
        <f>(T295*100)/AA295</f>
        <v>6.3157894736842106</v>
      </c>
      <c r="U298" s="150">
        <f>(U295*100)/AA295</f>
        <v>10.526315789473685</v>
      </c>
      <c r="V298" s="150">
        <f>(V295*100)/AA295</f>
        <v>3.1578947368421053</v>
      </c>
      <c r="W298" s="150">
        <f>(W295*100)/AA295</f>
        <v>1.0526315789473684</v>
      </c>
      <c r="X298" s="150">
        <f>(X295*100)/AA295</f>
        <v>2.1052631578947367</v>
      </c>
      <c r="Y298" s="51"/>
      <c r="Z298" s="51"/>
      <c r="AA298" s="282">
        <f>SUM(Q298:Z298)</f>
        <v>100</v>
      </c>
    </row>
    <row r="299" spans="1:28" ht="15" customHeight="1" x14ac:dyDescent="0.45">
      <c r="A299" s="182"/>
      <c r="B299" s="50" t="s">
        <v>138</v>
      </c>
      <c r="C299" s="51">
        <v>4</v>
      </c>
      <c r="D299" s="51">
        <v>7</v>
      </c>
      <c r="E299" s="51">
        <v>3</v>
      </c>
      <c r="F299" s="51">
        <v>6</v>
      </c>
      <c r="G299" s="51">
        <v>13</v>
      </c>
      <c r="H299" s="51">
        <v>8</v>
      </c>
      <c r="I299" s="51">
        <v>9</v>
      </c>
      <c r="J299" s="51">
        <v>5</v>
      </c>
      <c r="K299" s="51"/>
      <c r="L299" s="51"/>
      <c r="M299" s="53">
        <f>SUM(C299:L299)</f>
        <v>55</v>
      </c>
      <c r="N299" s="160"/>
      <c r="O299" s="244"/>
      <c r="P299" s="290" t="s">
        <v>139</v>
      </c>
      <c r="Q299" s="59">
        <v>11</v>
      </c>
      <c r="R299" s="59">
        <v>12</v>
      </c>
      <c r="S299" s="59">
        <v>7</v>
      </c>
      <c r="T299" s="59">
        <v>11</v>
      </c>
      <c r="U299" s="59">
        <v>7</v>
      </c>
      <c r="V299" s="59">
        <v>4</v>
      </c>
      <c r="W299" s="59">
        <v>0</v>
      </c>
      <c r="X299" s="59">
        <v>3</v>
      </c>
      <c r="Y299" s="51"/>
      <c r="Z299" s="51"/>
      <c r="AA299" s="282">
        <f>SUM(Q299:Z299)</f>
        <v>55</v>
      </c>
    </row>
    <row r="300" spans="1:28" ht="15" customHeight="1" x14ac:dyDescent="0.45">
      <c r="A300" s="182"/>
      <c r="B300" s="50" t="s">
        <v>140</v>
      </c>
      <c r="C300" s="51"/>
      <c r="D300" s="51">
        <v>2</v>
      </c>
      <c r="E300" s="51">
        <v>4</v>
      </c>
      <c r="F300" s="51">
        <v>4</v>
      </c>
      <c r="G300" s="51">
        <v>2</v>
      </c>
      <c r="H300" s="51"/>
      <c r="I300" s="51"/>
      <c r="J300" s="51"/>
      <c r="K300" s="51"/>
      <c r="L300" s="51"/>
      <c r="M300" s="53">
        <f>SUM(C300:L300)</f>
        <v>12</v>
      </c>
      <c r="N300" s="78"/>
      <c r="O300" s="244"/>
      <c r="P300" s="290" t="s">
        <v>141</v>
      </c>
      <c r="Q300" s="59">
        <v>6</v>
      </c>
      <c r="R300" s="59">
        <v>4</v>
      </c>
      <c r="S300" s="59">
        <v>2</v>
      </c>
      <c r="T300" s="59">
        <v>0</v>
      </c>
      <c r="U300" s="59">
        <v>0</v>
      </c>
      <c r="V300" s="59">
        <v>0</v>
      </c>
      <c r="W300" s="59">
        <v>0</v>
      </c>
      <c r="X300" s="59">
        <v>0</v>
      </c>
      <c r="Y300" s="51"/>
      <c r="Z300" s="51"/>
      <c r="AA300" s="282">
        <f>SUM(Q300:Z300)</f>
        <v>12</v>
      </c>
    </row>
    <row r="301" spans="1:28" ht="15" customHeight="1" x14ac:dyDescent="0.2">
      <c r="A301" s="182"/>
      <c r="B301" s="53" t="s">
        <v>5</v>
      </c>
      <c r="C301" s="51">
        <f t="shared" ref="C301:J301" si="165">SUM(C299:C300)</f>
        <v>4</v>
      </c>
      <c r="D301" s="51">
        <f t="shared" si="165"/>
        <v>9</v>
      </c>
      <c r="E301" s="51">
        <f t="shared" si="165"/>
        <v>7</v>
      </c>
      <c r="F301" s="51">
        <f t="shared" si="165"/>
        <v>10</v>
      </c>
      <c r="G301" s="51">
        <f t="shared" si="165"/>
        <v>15</v>
      </c>
      <c r="H301" s="51">
        <f t="shared" si="165"/>
        <v>8</v>
      </c>
      <c r="I301" s="51">
        <f t="shared" si="165"/>
        <v>9</v>
      </c>
      <c r="J301" s="51">
        <f t="shared" si="165"/>
        <v>5</v>
      </c>
      <c r="K301" s="51"/>
      <c r="L301" s="51"/>
      <c r="M301" s="53">
        <f>SUM(C301:L301)</f>
        <v>67</v>
      </c>
      <c r="N301" s="78"/>
      <c r="O301" s="244"/>
      <c r="P301" s="290" t="s">
        <v>5</v>
      </c>
      <c r="Q301" s="51">
        <f t="shared" ref="Q301:X301" si="166">SUM(Q299:Q300)</f>
        <v>17</v>
      </c>
      <c r="R301" s="51">
        <f t="shared" si="166"/>
        <v>16</v>
      </c>
      <c r="S301" s="51">
        <f t="shared" si="166"/>
        <v>9</v>
      </c>
      <c r="T301" s="51">
        <f t="shared" si="166"/>
        <v>11</v>
      </c>
      <c r="U301" s="51">
        <f t="shared" si="166"/>
        <v>7</v>
      </c>
      <c r="V301" s="51">
        <f t="shared" si="166"/>
        <v>4</v>
      </c>
      <c r="W301" s="51">
        <f t="shared" si="166"/>
        <v>0</v>
      </c>
      <c r="X301" s="51">
        <f t="shared" si="166"/>
        <v>3</v>
      </c>
      <c r="Y301" s="51"/>
      <c r="Z301" s="51"/>
      <c r="AA301" s="282">
        <f>SUM(Q301:Z301)</f>
        <v>67</v>
      </c>
    </row>
    <row r="302" spans="1:28" ht="15" customHeight="1" x14ac:dyDescent="0.2">
      <c r="A302" s="182"/>
      <c r="B302" s="53" t="s">
        <v>242</v>
      </c>
      <c r="C302" s="51">
        <f>C301*C286</f>
        <v>16</v>
      </c>
      <c r="D302" s="51">
        <f t="shared" ref="D302:J302" si="167">D301*D286</f>
        <v>31.5</v>
      </c>
      <c r="E302" s="51">
        <f t="shared" si="167"/>
        <v>21</v>
      </c>
      <c r="F302" s="51">
        <f t="shared" si="167"/>
        <v>25</v>
      </c>
      <c r="G302" s="51">
        <f t="shared" si="167"/>
        <v>30</v>
      </c>
      <c r="H302" s="51">
        <f t="shared" si="167"/>
        <v>12</v>
      </c>
      <c r="I302" s="51">
        <f t="shared" si="167"/>
        <v>9</v>
      </c>
      <c r="J302" s="51">
        <f t="shared" si="167"/>
        <v>0</v>
      </c>
      <c r="K302" s="51"/>
      <c r="L302" s="51"/>
      <c r="M302" s="53">
        <f>SUM(C302:L302)</f>
        <v>144.5</v>
      </c>
      <c r="N302" s="78"/>
      <c r="O302" s="244"/>
      <c r="P302" s="290" t="s">
        <v>242</v>
      </c>
      <c r="Q302" s="51">
        <f>Q301*Q286</f>
        <v>68</v>
      </c>
      <c r="R302" s="51">
        <f t="shared" ref="R302:X302" si="168">R301*R286</f>
        <v>56</v>
      </c>
      <c r="S302" s="51">
        <f t="shared" si="168"/>
        <v>27</v>
      </c>
      <c r="T302" s="51">
        <f t="shared" si="168"/>
        <v>27.5</v>
      </c>
      <c r="U302" s="51">
        <f t="shared" si="168"/>
        <v>14</v>
      </c>
      <c r="V302" s="51">
        <f t="shared" si="168"/>
        <v>6</v>
      </c>
      <c r="W302" s="51">
        <f t="shared" si="168"/>
        <v>0</v>
      </c>
      <c r="X302" s="51">
        <f t="shared" si="168"/>
        <v>0</v>
      </c>
      <c r="Y302" s="51"/>
      <c r="Z302" s="51"/>
      <c r="AA302" s="282">
        <f>SUM(Q302:Z302)</f>
        <v>198.5</v>
      </c>
    </row>
    <row r="303" spans="1:28" ht="15" customHeight="1" x14ac:dyDescent="0.2">
      <c r="A303" s="182"/>
      <c r="B303" s="53" t="s">
        <v>26</v>
      </c>
      <c r="C303" s="150">
        <f>M302/M301</f>
        <v>2.1567164179104479</v>
      </c>
      <c r="D303" s="150"/>
      <c r="E303" s="150"/>
      <c r="F303" s="150"/>
      <c r="G303" s="150"/>
      <c r="H303" s="150"/>
      <c r="I303" s="150"/>
      <c r="J303" s="150"/>
      <c r="K303" s="51"/>
      <c r="L303" s="51"/>
      <c r="M303" s="53"/>
      <c r="N303" s="78"/>
      <c r="O303" s="244"/>
      <c r="P303" s="296" t="s">
        <v>26</v>
      </c>
      <c r="Q303" s="236">
        <f>AA302/AA301</f>
        <v>2.9626865671641789</v>
      </c>
      <c r="R303" s="51"/>
      <c r="S303" s="51"/>
      <c r="T303" s="51"/>
      <c r="U303" s="51"/>
      <c r="V303" s="51"/>
      <c r="W303" s="51"/>
      <c r="X303" s="51"/>
      <c r="Y303" s="51"/>
      <c r="Z303" s="51"/>
      <c r="AA303" s="282"/>
    </row>
    <row r="304" spans="1:28" ht="15" customHeight="1" x14ac:dyDescent="0.2">
      <c r="A304" s="182"/>
      <c r="B304" s="53" t="s">
        <v>28</v>
      </c>
      <c r="C304" s="150">
        <f>(C301*100)/M301</f>
        <v>5.9701492537313436</v>
      </c>
      <c r="D304" s="150">
        <f>(D301*100)/M301</f>
        <v>13.432835820895523</v>
      </c>
      <c r="E304" s="150">
        <f>(E301*100)/M301</f>
        <v>10.447761194029852</v>
      </c>
      <c r="F304" s="150">
        <f>(F301*100)/M301</f>
        <v>14.925373134328359</v>
      </c>
      <c r="G304" s="150">
        <f>(G301*100)/M301</f>
        <v>22.388059701492537</v>
      </c>
      <c r="H304" s="150">
        <f>(H301*100)/M301</f>
        <v>11.940298507462687</v>
      </c>
      <c r="I304" s="150">
        <f>(I301*100)/M301</f>
        <v>13.432835820895523</v>
      </c>
      <c r="J304" s="150">
        <f>(J301*100)/M301</f>
        <v>7.4626865671641793</v>
      </c>
      <c r="K304" s="51"/>
      <c r="L304" s="51"/>
      <c r="M304" s="53">
        <f t="shared" ref="M304:M309" si="169">SUM(C304:L304)</f>
        <v>100</v>
      </c>
      <c r="N304" s="78"/>
      <c r="O304" s="244"/>
      <c r="P304" s="290" t="s">
        <v>28</v>
      </c>
      <c r="Q304" s="150">
        <f>(Q301*100)/AA301</f>
        <v>25.373134328358208</v>
      </c>
      <c r="R304" s="150">
        <f>(R301*100)/AA301</f>
        <v>23.880597014925375</v>
      </c>
      <c r="S304" s="150">
        <f>(S301*100)/AA301</f>
        <v>13.432835820895523</v>
      </c>
      <c r="T304" s="150">
        <f>(T301*100)/AA301</f>
        <v>16.417910447761194</v>
      </c>
      <c r="U304" s="150">
        <f>(U301*100)/AA301</f>
        <v>10.447761194029852</v>
      </c>
      <c r="V304" s="150">
        <f>(V301*100)/AA301</f>
        <v>5.9701492537313436</v>
      </c>
      <c r="W304" s="150">
        <f>(W301*100)/AA301</f>
        <v>0</v>
      </c>
      <c r="X304" s="150">
        <f>(X301*100)/AA301</f>
        <v>4.4776119402985071</v>
      </c>
      <c r="Y304" s="51"/>
      <c r="Z304" s="51"/>
      <c r="AA304" s="282">
        <f t="shared" ref="AA304:AA309" si="170">SUM(Q304:Z304)</f>
        <v>100</v>
      </c>
      <c r="AB304" s="8">
        <f>Q304+R304+S304</f>
        <v>62.68656716417911</v>
      </c>
    </row>
    <row r="305" spans="1:27" ht="15" customHeight="1" x14ac:dyDescent="0.45">
      <c r="A305" s="182"/>
      <c r="B305" s="50" t="s">
        <v>251</v>
      </c>
      <c r="C305" s="51">
        <v>1</v>
      </c>
      <c r="D305" s="51">
        <v>4</v>
      </c>
      <c r="E305" s="51">
        <v>9</v>
      </c>
      <c r="F305" s="51">
        <v>10</v>
      </c>
      <c r="G305" s="51">
        <v>16</v>
      </c>
      <c r="H305" s="51"/>
      <c r="I305" s="51"/>
      <c r="J305" s="51"/>
      <c r="K305" s="51"/>
      <c r="L305" s="51"/>
      <c r="M305" s="53">
        <f t="shared" si="169"/>
        <v>40</v>
      </c>
      <c r="N305" s="78"/>
      <c r="O305" s="244"/>
      <c r="P305" s="290" t="s">
        <v>142</v>
      </c>
      <c r="Q305" s="59">
        <v>2</v>
      </c>
      <c r="R305" s="59">
        <v>6</v>
      </c>
      <c r="S305" s="59">
        <v>4</v>
      </c>
      <c r="T305" s="59">
        <v>3</v>
      </c>
      <c r="U305" s="59">
        <v>0</v>
      </c>
      <c r="V305" s="59">
        <v>1</v>
      </c>
      <c r="W305" s="59">
        <v>1</v>
      </c>
      <c r="X305" s="59">
        <v>1</v>
      </c>
      <c r="Y305" s="51"/>
      <c r="Z305" s="51"/>
      <c r="AA305" s="282">
        <f t="shared" si="170"/>
        <v>18</v>
      </c>
    </row>
    <row r="306" spans="1:27" ht="15" customHeight="1" x14ac:dyDescent="0.45">
      <c r="A306" s="182"/>
      <c r="B306" s="50" t="s">
        <v>324</v>
      </c>
      <c r="C306" s="51"/>
      <c r="D306" s="51">
        <v>1</v>
      </c>
      <c r="E306" s="51">
        <v>3</v>
      </c>
      <c r="F306" s="51">
        <v>6</v>
      </c>
      <c r="G306" s="51">
        <v>3</v>
      </c>
      <c r="H306" s="51"/>
      <c r="I306" s="51"/>
      <c r="J306" s="51"/>
      <c r="K306" s="51"/>
      <c r="L306" s="51"/>
      <c r="M306" s="53">
        <f t="shared" si="169"/>
        <v>13</v>
      </c>
      <c r="N306" s="78"/>
      <c r="O306" s="244"/>
      <c r="P306" s="290" t="s">
        <v>144</v>
      </c>
      <c r="Q306" s="59">
        <v>0</v>
      </c>
      <c r="R306" s="59">
        <v>0</v>
      </c>
      <c r="S306" s="59">
        <v>8</v>
      </c>
      <c r="T306" s="59">
        <v>1</v>
      </c>
      <c r="U306" s="59">
        <v>3</v>
      </c>
      <c r="V306" s="59">
        <v>0</v>
      </c>
      <c r="W306" s="59">
        <v>1</v>
      </c>
      <c r="X306" s="59">
        <v>0</v>
      </c>
      <c r="Y306" s="51"/>
      <c r="Z306" s="51"/>
      <c r="AA306" s="282">
        <f t="shared" si="170"/>
        <v>13</v>
      </c>
    </row>
    <row r="307" spans="1:27" ht="15" customHeight="1" x14ac:dyDescent="0.45">
      <c r="A307" s="182"/>
      <c r="B307" s="50" t="s">
        <v>142</v>
      </c>
      <c r="C307" s="51">
        <v>2</v>
      </c>
      <c r="D307" s="51">
        <v>3</v>
      </c>
      <c r="E307" s="51">
        <v>4</v>
      </c>
      <c r="F307" s="51">
        <v>1</v>
      </c>
      <c r="G307" s="51">
        <v>3</v>
      </c>
      <c r="H307" s="51"/>
      <c r="I307" s="51"/>
      <c r="J307" s="51"/>
      <c r="K307" s="51"/>
      <c r="L307" s="51"/>
      <c r="M307" s="53">
        <f t="shared" si="169"/>
        <v>13</v>
      </c>
      <c r="N307" s="78"/>
      <c r="O307" s="244"/>
      <c r="P307" s="290" t="s">
        <v>148</v>
      </c>
      <c r="Q307" s="59">
        <v>1</v>
      </c>
      <c r="R307" s="59">
        <v>6</v>
      </c>
      <c r="S307" s="59">
        <v>6</v>
      </c>
      <c r="T307" s="59">
        <v>0</v>
      </c>
      <c r="U307" s="59">
        <v>0</v>
      </c>
      <c r="V307" s="59">
        <v>0</v>
      </c>
      <c r="W307" s="59">
        <v>0</v>
      </c>
      <c r="X307" s="59">
        <v>0</v>
      </c>
      <c r="Y307" s="51"/>
      <c r="Z307" s="51"/>
      <c r="AA307" s="282">
        <f t="shared" si="170"/>
        <v>13</v>
      </c>
    </row>
    <row r="308" spans="1:27" ht="15" customHeight="1" x14ac:dyDescent="0.2">
      <c r="A308" s="182"/>
      <c r="B308" s="53" t="s">
        <v>5</v>
      </c>
      <c r="C308" s="51">
        <f t="shared" ref="C308:J308" si="171">SUM(C305:C307)</f>
        <v>3</v>
      </c>
      <c r="D308" s="51">
        <f t="shared" si="171"/>
        <v>8</v>
      </c>
      <c r="E308" s="51">
        <f t="shared" si="171"/>
        <v>16</v>
      </c>
      <c r="F308" s="51">
        <f t="shared" si="171"/>
        <v>17</v>
      </c>
      <c r="G308" s="51">
        <f t="shared" si="171"/>
        <v>22</v>
      </c>
      <c r="H308" s="51">
        <f t="shared" si="171"/>
        <v>0</v>
      </c>
      <c r="I308" s="51">
        <f t="shared" si="171"/>
        <v>0</v>
      </c>
      <c r="J308" s="51">
        <f t="shared" si="171"/>
        <v>0</v>
      </c>
      <c r="K308" s="51"/>
      <c r="L308" s="51"/>
      <c r="M308" s="53">
        <f t="shared" si="169"/>
        <v>66</v>
      </c>
      <c r="N308" s="78"/>
      <c r="O308" s="244"/>
      <c r="P308" s="290" t="s">
        <v>5</v>
      </c>
      <c r="Q308" s="51">
        <f t="shared" ref="Q308:X308" si="172">SUM(Q305:Q307)</f>
        <v>3</v>
      </c>
      <c r="R308" s="51">
        <f t="shared" si="172"/>
        <v>12</v>
      </c>
      <c r="S308" s="51">
        <f t="shared" si="172"/>
        <v>18</v>
      </c>
      <c r="T308" s="51">
        <f t="shared" si="172"/>
        <v>4</v>
      </c>
      <c r="U308" s="51">
        <f t="shared" si="172"/>
        <v>3</v>
      </c>
      <c r="V308" s="51">
        <f t="shared" si="172"/>
        <v>1</v>
      </c>
      <c r="W308" s="51">
        <f t="shared" si="172"/>
        <v>2</v>
      </c>
      <c r="X308" s="51">
        <f t="shared" si="172"/>
        <v>1</v>
      </c>
      <c r="Y308" s="51"/>
      <c r="Z308" s="51"/>
      <c r="AA308" s="282">
        <f t="shared" si="170"/>
        <v>44</v>
      </c>
    </row>
    <row r="309" spans="1:27" ht="15" customHeight="1" x14ac:dyDescent="0.2">
      <c r="A309" s="182"/>
      <c r="B309" s="53" t="s">
        <v>242</v>
      </c>
      <c r="C309" s="51">
        <f t="shared" ref="C309:J309" si="173">C308*C286</f>
        <v>12</v>
      </c>
      <c r="D309" s="51">
        <f t="shared" si="173"/>
        <v>28</v>
      </c>
      <c r="E309" s="51">
        <f t="shared" si="173"/>
        <v>48</v>
      </c>
      <c r="F309" s="51">
        <f t="shared" si="173"/>
        <v>42.5</v>
      </c>
      <c r="G309" s="51">
        <f t="shared" si="173"/>
        <v>44</v>
      </c>
      <c r="H309" s="51">
        <f t="shared" si="173"/>
        <v>0</v>
      </c>
      <c r="I309" s="51">
        <f t="shared" si="173"/>
        <v>0</v>
      </c>
      <c r="J309" s="51">
        <f t="shared" si="173"/>
        <v>0</v>
      </c>
      <c r="K309" s="51"/>
      <c r="L309" s="51"/>
      <c r="M309" s="53">
        <f t="shared" si="169"/>
        <v>174.5</v>
      </c>
      <c r="N309" s="78"/>
      <c r="O309" s="244"/>
      <c r="P309" s="290" t="s">
        <v>242</v>
      </c>
      <c r="Q309" s="51">
        <f t="shared" ref="Q309:X309" si="174">Q308*Q286</f>
        <v>12</v>
      </c>
      <c r="R309" s="51">
        <f t="shared" si="174"/>
        <v>42</v>
      </c>
      <c r="S309" s="51">
        <f t="shared" si="174"/>
        <v>54</v>
      </c>
      <c r="T309" s="51">
        <f t="shared" si="174"/>
        <v>10</v>
      </c>
      <c r="U309" s="51">
        <f t="shared" si="174"/>
        <v>6</v>
      </c>
      <c r="V309" s="51">
        <f t="shared" si="174"/>
        <v>1.5</v>
      </c>
      <c r="W309" s="51">
        <f t="shared" si="174"/>
        <v>2</v>
      </c>
      <c r="X309" s="51">
        <f t="shared" si="174"/>
        <v>0</v>
      </c>
      <c r="Y309" s="51"/>
      <c r="Z309" s="51"/>
      <c r="AA309" s="282">
        <f t="shared" si="170"/>
        <v>127.5</v>
      </c>
    </row>
    <row r="310" spans="1:27" ht="15" customHeight="1" x14ac:dyDescent="0.2">
      <c r="A310" s="182"/>
      <c r="B310" s="53" t="s">
        <v>26</v>
      </c>
      <c r="C310" s="150">
        <f>M309/M308</f>
        <v>2.643939393939394</v>
      </c>
      <c r="D310" s="150"/>
      <c r="E310" s="150"/>
      <c r="F310" s="150"/>
      <c r="G310" s="150"/>
      <c r="H310" s="150"/>
      <c r="I310" s="150"/>
      <c r="J310" s="51"/>
      <c r="K310" s="51"/>
      <c r="L310" s="51"/>
      <c r="M310" s="53"/>
      <c r="N310" s="78"/>
      <c r="O310" s="244"/>
      <c r="P310" s="296" t="s">
        <v>26</v>
      </c>
      <c r="Q310" s="236">
        <f>AA309/AA308</f>
        <v>2.8977272727272729</v>
      </c>
      <c r="R310" s="51"/>
      <c r="S310" s="51"/>
      <c r="T310" s="51"/>
      <c r="U310" s="51"/>
      <c r="V310" s="51"/>
      <c r="W310" s="51"/>
      <c r="X310" s="51"/>
      <c r="Y310" s="51"/>
      <c r="Z310" s="51"/>
      <c r="AA310" s="282"/>
    </row>
    <row r="311" spans="1:27" ht="15" customHeight="1" x14ac:dyDescent="0.2">
      <c r="A311" s="182"/>
      <c r="B311" s="53" t="s">
        <v>28</v>
      </c>
      <c r="C311" s="150">
        <f>(C308*100)/M308</f>
        <v>4.5454545454545459</v>
      </c>
      <c r="D311" s="150">
        <f>(D308*100)/M308</f>
        <v>12.121212121212121</v>
      </c>
      <c r="E311" s="150">
        <f>(E308*100)/M308</f>
        <v>24.242424242424242</v>
      </c>
      <c r="F311" s="150">
        <f>(F308*100)/M308</f>
        <v>25.757575757575758</v>
      </c>
      <c r="G311" s="150">
        <f>(G308*100)/M308</f>
        <v>33.333333333333336</v>
      </c>
      <c r="H311" s="150">
        <f>(H308*100)/M308</f>
        <v>0</v>
      </c>
      <c r="I311" s="150">
        <f>(I308*100)/M308</f>
        <v>0</v>
      </c>
      <c r="J311" s="51">
        <f>(J308*100)/M308</f>
        <v>0</v>
      </c>
      <c r="K311" s="51"/>
      <c r="L311" s="51"/>
      <c r="M311" s="53">
        <f t="shared" ref="M311:M318" si="175">SUM(C311:L311)</f>
        <v>100</v>
      </c>
      <c r="N311" s="78"/>
      <c r="O311" s="244"/>
      <c r="P311" s="290" t="s">
        <v>28</v>
      </c>
      <c r="Q311" s="51">
        <f>(Q308*100)/AA308</f>
        <v>6.8181818181818183</v>
      </c>
      <c r="R311" s="150">
        <f>(R308*100)/AA308</f>
        <v>27.272727272727273</v>
      </c>
      <c r="S311" s="150">
        <f>(S308*100)/AA308</f>
        <v>40.909090909090907</v>
      </c>
      <c r="T311" s="150">
        <f>(T308*100)/AA308</f>
        <v>9.0909090909090917</v>
      </c>
      <c r="U311" s="150">
        <f>(U308*100)/AA308</f>
        <v>6.8181818181818183</v>
      </c>
      <c r="V311" s="150">
        <f>(V308*100)/AA308</f>
        <v>2.2727272727272729</v>
      </c>
      <c r="W311" s="150">
        <f>(W308*100)/AA308</f>
        <v>4.5454545454545459</v>
      </c>
      <c r="X311" s="150">
        <f>(X308*100)/AA308</f>
        <v>2.2727272727272729</v>
      </c>
      <c r="Y311" s="51"/>
      <c r="Z311" s="51"/>
      <c r="AA311" s="282">
        <f t="shared" ref="AA311:AA318" si="176">SUM(Q311:Z311)</f>
        <v>99.999999999999986</v>
      </c>
    </row>
    <row r="312" spans="1:27" ht="15" customHeight="1" x14ac:dyDescent="0.45">
      <c r="A312" s="182"/>
      <c r="B312" s="50" t="s">
        <v>145</v>
      </c>
      <c r="C312" s="51">
        <v>6</v>
      </c>
      <c r="D312" s="51">
        <v>4</v>
      </c>
      <c r="E312" s="51">
        <v>8</v>
      </c>
      <c r="F312" s="51">
        <v>8</v>
      </c>
      <c r="G312" s="51"/>
      <c r="H312" s="51"/>
      <c r="I312" s="51"/>
      <c r="J312" s="51"/>
      <c r="K312" s="51"/>
      <c r="L312" s="51"/>
      <c r="M312" s="53">
        <f t="shared" si="175"/>
        <v>26</v>
      </c>
      <c r="N312" s="160"/>
      <c r="O312" s="244"/>
      <c r="P312" s="290" t="s">
        <v>144</v>
      </c>
      <c r="Q312" s="59">
        <v>0</v>
      </c>
      <c r="R312" s="59">
        <v>0</v>
      </c>
      <c r="S312" s="59">
        <v>8</v>
      </c>
      <c r="T312" s="59">
        <v>1</v>
      </c>
      <c r="U312" s="59">
        <v>2</v>
      </c>
      <c r="V312" s="59">
        <v>0</v>
      </c>
      <c r="W312" s="59">
        <v>1</v>
      </c>
      <c r="X312" s="59">
        <v>0</v>
      </c>
      <c r="Y312" s="51"/>
      <c r="Z312" s="51"/>
      <c r="AA312" s="282">
        <f t="shared" si="176"/>
        <v>12</v>
      </c>
    </row>
    <row r="313" spans="1:27" ht="15" customHeight="1" x14ac:dyDescent="0.45">
      <c r="A313" s="182"/>
      <c r="B313" s="52" t="s">
        <v>147</v>
      </c>
      <c r="C313" s="53">
        <v>2</v>
      </c>
      <c r="D313" s="53">
        <v>3</v>
      </c>
      <c r="E313" s="53">
        <v>7</v>
      </c>
      <c r="F313" s="53">
        <v>9</v>
      </c>
      <c r="G313" s="53">
        <v>4</v>
      </c>
      <c r="H313" s="53"/>
      <c r="I313" s="53">
        <v>1</v>
      </c>
      <c r="J313" s="51"/>
      <c r="K313" s="51"/>
      <c r="L313" s="51"/>
      <c r="M313" s="53">
        <f t="shared" si="175"/>
        <v>26</v>
      </c>
      <c r="N313" s="78"/>
      <c r="O313" s="244"/>
      <c r="P313" s="290" t="s">
        <v>155</v>
      </c>
      <c r="Q313" s="59">
        <v>16</v>
      </c>
      <c r="R313" s="59">
        <v>10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1"/>
      <c r="Z313" s="51"/>
      <c r="AA313" s="282">
        <f t="shared" si="176"/>
        <v>26</v>
      </c>
    </row>
    <row r="314" spans="1:27" ht="15" customHeight="1" x14ac:dyDescent="0.45">
      <c r="A314" s="182"/>
      <c r="B314" s="50" t="s">
        <v>149</v>
      </c>
      <c r="C314" s="51">
        <v>2</v>
      </c>
      <c r="D314" s="51">
        <v>4</v>
      </c>
      <c r="E314" s="51">
        <v>5</v>
      </c>
      <c r="F314" s="51">
        <v>7</v>
      </c>
      <c r="G314" s="51">
        <v>6</v>
      </c>
      <c r="H314" s="51">
        <v>2</v>
      </c>
      <c r="I314" s="51"/>
      <c r="J314" s="51"/>
      <c r="K314" s="51"/>
      <c r="L314" s="51"/>
      <c r="M314" s="53">
        <f t="shared" si="175"/>
        <v>26</v>
      </c>
      <c r="N314" s="78"/>
      <c r="O314" s="244"/>
      <c r="P314" s="290" t="s">
        <v>150</v>
      </c>
      <c r="Q314" s="59">
        <v>2</v>
      </c>
      <c r="R314" s="59">
        <v>0</v>
      </c>
      <c r="S314" s="59">
        <v>16</v>
      </c>
      <c r="T314" s="59">
        <v>4</v>
      </c>
      <c r="U314" s="59">
        <v>4</v>
      </c>
      <c r="V314" s="59">
        <v>0</v>
      </c>
      <c r="W314" s="59">
        <v>0</v>
      </c>
      <c r="X314" s="59">
        <v>0</v>
      </c>
      <c r="Y314" s="51"/>
      <c r="Z314" s="51"/>
      <c r="AA314" s="282">
        <f t="shared" si="176"/>
        <v>26</v>
      </c>
    </row>
    <row r="315" spans="1:27" s="1" customFormat="1" ht="15" customHeight="1" x14ac:dyDescent="0.45">
      <c r="A315" s="182"/>
      <c r="B315" s="50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3"/>
      <c r="N315" s="78"/>
      <c r="O315" s="244"/>
      <c r="P315" s="290" t="s">
        <v>152</v>
      </c>
      <c r="Q315" s="59">
        <v>1</v>
      </c>
      <c r="R315" s="59">
        <v>1</v>
      </c>
      <c r="S315" s="59">
        <v>8</v>
      </c>
      <c r="T315" s="59">
        <v>5</v>
      </c>
      <c r="U315" s="59">
        <v>9</v>
      </c>
      <c r="V315" s="59">
        <v>2</v>
      </c>
      <c r="W315" s="59"/>
      <c r="X315" s="59"/>
      <c r="Y315" s="51"/>
      <c r="Z315" s="51"/>
      <c r="AA315" s="282">
        <v>26</v>
      </c>
    </row>
    <row r="316" spans="1:27" ht="15" customHeight="1" x14ac:dyDescent="0.45">
      <c r="A316" s="182"/>
      <c r="B316" s="50" t="s">
        <v>324</v>
      </c>
      <c r="C316" s="51">
        <v>1</v>
      </c>
      <c r="D316" s="51">
        <v>4</v>
      </c>
      <c r="E316" s="51">
        <v>9</v>
      </c>
      <c r="F316" s="51">
        <v>7</v>
      </c>
      <c r="G316" s="51">
        <v>5</v>
      </c>
      <c r="H316" s="51">
        <v>1</v>
      </c>
      <c r="I316" s="51"/>
      <c r="J316" s="51"/>
      <c r="K316" s="51"/>
      <c r="L316" s="51"/>
      <c r="M316" s="53">
        <f t="shared" si="175"/>
        <v>27</v>
      </c>
      <c r="N316" s="78"/>
      <c r="O316" s="244"/>
      <c r="P316" s="290" t="s">
        <v>143</v>
      </c>
      <c r="Q316" s="59">
        <v>3</v>
      </c>
      <c r="R316" s="59">
        <v>14</v>
      </c>
      <c r="S316" s="59">
        <v>14</v>
      </c>
      <c r="T316" s="59">
        <v>12</v>
      </c>
      <c r="U316" s="59">
        <v>8</v>
      </c>
      <c r="V316" s="59">
        <v>0</v>
      </c>
      <c r="W316" s="59">
        <v>1</v>
      </c>
      <c r="X316" s="59">
        <v>2</v>
      </c>
      <c r="Y316" s="53"/>
      <c r="Z316" s="51"/>
      <c r="AA316" s="282">
        <f t="shared" si="176"/>
        <v>54</v>
      </c>
    </row>
    <row r="317" spans="1:27" ht="15" customHeight="1" x14ac:dyDescent="0.2">
      <c r="A317" s="182"/>
      <c r="B317" s="53" t="s">
        <v>5</v>
      </c>
      <c r="C317" s="51">
        <f t="shared" ref="C317:J317" si="177">SUM(C312:C316)</f>
        <v>11</v>
      </c>
      <c r="D317" s="51">
        <f t="shared" si="177"/>
        <v>15</v>
      </c>
      <c r="E317" s="51">
        <f t="shared" si="177"/>
        <v>29</v>
      </c>
      <c r="F317" s="51">
        <f t="shared" si="177"/>
        <v>31</v>
      </c>
      <c r="G317" s="51">
        <f t="shared" si="177"/>
        <v>15</v>
      </c>
      <c r="H317" s="51">
        <f t="shared" si="177"/>
        <v>3</v>
      </c>
      <c r="I317" s="51">
        <f t="shared" si="177"/>
        <v>1</v>
      </c>
      <c r="J317" s="51">
        <f t="shared" si="177"/>
        <v>0</v>
      </c>
      <c r="K317" s="51"/>
      <c r="L317" s="51"/>
      <c r="M317" s="53">
        <f t="shared" si="175"/>
        <v>105</v>
      </c>
      <c r="N317" s="160"/>
      <c r="O317" s="244"/>
      <c r="P317" s="290" t="s">
        <v>5</v>
      </c>
      <c r="Q317" s="51">
        <f t="shared" ref="Q317:X317" si="178">SUM(Q312:Q316)</f>
        <v>22</v>
      </c>
      <c r="R317" s="51">
        <f t="shared" si="178"/>
        <v>25</v>
      </c>
      <c r="S317" s="51">
        <f t="shared" si="178"/>
        <v>46</v>
      </c>
      <c r="T317" s="51">
        <f t="shared" si="178"/>
        <v>22</v>
      </c>
      <c r="U317" s="51">
        <f t="shared" si="178"/>
        <v>23</v>
      </c>
      <c r="V317" s="51">
        <f t="shared" si="178"/>
        <v>2</v>
      </c>
      <c r="W317" s="51">
        <f t="shared" si="178"/>
        <v>2</v>
      </c>
      <c r="X317" s="51">
        <f t="shared" si="178"/>
        <v>2</v>
      </c>
      <c r="Y317" s="51"/>
      <c r="Z317" s="51"/>
      <c r="AA317" s="282">
        <f t="shared" si="176"/>
        <v>144</v>
      </c>
    </row>
    <row r="318" spans="1:27" ht="15" customHeight="1" x14ac:dyDescent="0.2">
      <c r="A318" s="182"/>
      <c r="B318" s="53" t="s">
        <v>242</v>
      </c>
      <c r="C318" s="51">
        <f t="shared" ref="C318:J318" si="179">C317*C286</f>
        <v>44</v>
      </c>
      <c r="D318" s="51">
        <f t="shared" si="179"/>
        <v>52.5</v>
      </c>
      <c r="E318" s="51">
        <f t="shared" si="179"/>
        <v>87</v>
      </c>
      <c r="F318" s="51">
        <f t="shared" si="179"/>
        <v>77.5</v>
      </c>
      <c r="G318" s="51">
        <f t="shared" si="179"/>
        <v>30</v>
      </c>
      <c r="H318" s="51">
        <f t="shared" si="179"/>
        <v>4.5</v>
      </c>
      <c r="I318" s="51">
        <f t="shared" si="179"/>
        <v>1</v>
      </c>
      <c r="J318" s="51">
        <f t="shared" si="179"/>
        <v>0</v>
      </c>
      <c r="K318" s="51"/>
      <c r="L318" s="51"/>
      <c r="M318" s="53">
        <f t="shared" si="175"/>
        <v>296.5</v>
      </c>
      <c r="N318" s="160"/>
      <c r="O318" s="244"/>
      <c r="P318" s="290" t="s">
        <v>242</v>
      </c>
      <c r="Q318" s="51">
        <f t="shared" ref="Q318:X318" si="180">Q317*Q286</f>
        <v>88</v>
      </c>
      <c r="R318" s="51">
        <f t="shared" si="180"/>
        <v>87.5</v>
      </c>
      <c r="S318" s="51">
        <f t="shared" si="180"/>
        <v>138</v>
      </c>
      <c r="T318" s="51">
        <f t="shared" si="180"/>
        <v>55</v>
      </c>
      <c r="U318" s="51">
        <f t="shared" si="180"/>
        <v>46</v>
      </c>
      <c r="V318" s="51">
        <f t="shared" si="180"/>
        <v>3</v>
      </c>
      <c r="W318" s="51">
        <f t="shared" si="180"/>
        <v>2</v>
      </c>
      <c r="X318" s="51">
        <f t="shared" si="180"/>
        <v>0</v>
      </c>
      <c r="Y318" s="51"/>
      <c r="Z318" s="51"/>
      <c r="AA318" s="282">
        <f t="shared" si="176"/>
        <v>419.5</v>
      </c>
    </row>
    <row r="319" spans="1:27" ht="15" customHeight="1" x14ac:dyDescent="0.2">
      <c r="A319" s="182"/>
      <c r="B319" s="53" t="s">
        <v>26</v>
      </c>
      <c r="C319" s="150">
        <f>M318/M317</f>
        <v>2.823809523809524</v>
      </c>
      <c r="D319" s="150"/>
      <c r="E319" s="150"/>
      <c r="F319" s="150"/>
      <c r="G319" s="150"/>
      <c r="H319" s="150"/>
      <c r="I319" s="150"/>
      <c r="J319" s="51"/>
      <c r="K319" s="51"/>
      <c r="L319" s="51"/>
      <c r="M319" s="53"/>
      <c r="N319" s="78"/>
      <c r="O319" s="244"/>
      <c r="P319" s="296" t="s">
        <v>26</v>
      </c>
      <c r="Q319" s="236">
        <f>AA318/AA317</f>
        <v>2.9131944444444446</v>
      </c>
      <c r="R319" s="51"/>
      <c r="S319" s="51"/>
      <c r="T319" s="51"/>
      <c r="U319" s="51"/>
      <c r="V319" s="51"/>
      <c r="W319" s="51"/>
      <c r="X319" s="51"/>
      <c r="Y319" s="51"/>
      <c r="Z319" s="51"/>
      <c r="AA319" s="282"/>
    </row>
    <row r="320" spans="1:27" ht="15" customHeight="1" x14ac:dyDescent="0.2">
      <c r="A320" s="182"/>
      <c r="B320" s="53" t="s">
        <v>28</v>
      </c>
      <c r="C320" s="150">
        <f>(C317*100)/M317</f>
        <v>10.476190476190476</v>
      </c>
      <c r="D320" s="150">
        <f>(D317*100)/M317</f>
        <v>14.285714285714286</v>
      </c>
      <c r="E320" s="150">
        <f>(E317*100)/M317</f>
        <v>27.61904761904762</v>
      </c>
      <c r="F320" s="150">
        <f>(F317*100)/M317</f>
        <v>29.523809523809526</v>
      </c>
      <c r="G320" s="150">
        <f>(G317*100)/M317</f>
        <v>14.285714285714286</v>
      </c>
      <c r="H320" s="150">
        <f>(H317*100)/M317</f>
        <v>2.8571428571428572</v>
      </c>
      <c r="I320" s="150">
        <f>(I317*100)/M317</f>
        <v>0.95238095238095233</v>
      </c>
      <c r="J320" s="51">
        <f>(J317*100)/M317</f>
        <v>0</v>
      </c>
      <c r="K320" s="51"/>
      <c r="L320" s="51"/>
      <c r="M320" s="53">
        <f t="shared" ref="M320:M326" si="181">SUM(C320:L320)</f>
        <v>100</v>
      </c>
      <c r="N320" s="78"/>
      <c r="O320" s="244"/>
      <c r="P320" s="290" t="s">
        <v>28</v>
      </c>
      <c r="Q320" s="150">
        <f>(Q317*100)/AA317</f>
        <v>15.277777777777779</v>
      </c>
      <c r="R320" s="150">
        <f>(R317*100)/AA317</f>
        <v>17.361111111111111</v>
      </c>
      <c r="S320" s="150">
        <f>(S317*100)/AA317</f>
        <v>31.944444444444443</v>
      </c>
      <c r="T320" s="150">
        <f>(T317*100)/AA317</f>
        <v>15.277777777777779</v>
      </c>
      <c r="U320" s="150">
        <f>(U317*100)/AA317</f>
        <v>15.972222222222221</v>
      </c>
      <c r="V320" s="150">
        <f>(V317*100)/AA317</f>
        <v>1.3888888888888888</v>
      </c>
      <c r="W320" s="150">
        <f>(W317*100)/AA317</f>
        <v>1.3888888888888888</v>
      </c>
      <c r="X320" s="150">
        <f>(X317*100)/AA317</f>
        <v>1.3888888888888888</v>
      </c>
      <c r="Y320" s="51"/>
      <c r="Z320" s="51"/>
      <c r="AA320" s="282">
        <f t="shared" ref="AA320:AA326" si="182">SUM(Q320:Z320)</f>
        <v>100</v>
      </c>
    </row>
    <row r="321" spans="1:29" ht="15" customHeight="1" x14ac:dyDescent="0.45">
      <c r="A321" s="182"/>
      <c r="B321" s="50" t="s">
        <v>151</v>
      </c>
      <c r="C321" s="51">
        <v>9</v>
      </c>
      <c r="D321" s="51">
        <v>7</v>
      </c>
      <c r="E321" s="51">
        <v>5</v>
      </c>
      <c r="F321" s="53">
        <v>3</v>
      </c>
      <c r="G321" s="53"/>
      <c r="H321" s="53"/>
      <c r="I321" s="53"/>
      <c r="J321" s="51"/>
      <c r="K321" s="51"/>
      <c r="L321" s="51"/>
      <c r="M321" s="53">
        <f t="shared" si="181"/>
        <v>24</v>
      </c>
      <c r="N321" s="78"/>
      <c r="O321" s="244"/>
      <c r="P321" s="290" t="s">
        <v>156</v>
      </c>
      <c r="Q321" s="59">
        <v>4</v>
      </c>
      <c r="R321" s="59">
        <v>4</v>
      </c>
      <c r="S321" s="59">
        <v>8</v>
      </c>
      <c r="T321" s="59">
        <v>2</v>
      </c>
      <c r="U321" s="59">
        <v>2</v>
      </c>
      <c r="V321" s="59">
        <v>2</v>
      </c>
      <c r="W321" s="59">
        <v>0</v>
      </c>
      <c r="X321" s="59">
        <v>1</v>
      </c>
      <c r="Y321" s="51"/>
      <c r="Z321" s="51"/>
      <c r="AA321" s="282">
        <f t="shared" si="182"/>
        <v>23</v>
      </c>
    </row>
    <row r="322" spans="1:29" ht="15" customHeight="1" x14ac:dyDescent="0.45">
      <c r="A322" s="182"/>
      <c r="B322" s="52" t="s">
        <v>153</v>
      </c>
      <c r="C322" s="53">
        <v>7</v>
      </c>
      <c r="D322" s="53">
        <v>6</v>
      </c>
      <c r="E322" s="53">
        <v>4</v>
      </c>
      <c r="F322" s="53">
        <v>4</v>
      </c>
      <c r="G322" s="53">
        <v>2</v>
      </c>
      <c r="H322" s="53"/>
      <c r="I322" s="51">
        <v>1</v>
      </c>
      <c r="J322" s="51"/>
      <c r="K322" s="51"/>
      <c r="L322" s="51"/>
      <c r="M322" s="53">
        <f t="shared" si="181"/>
        <v>24</v>
      </c>
      <c r="N322" s="78"/>
      <c r="O322" s="244"/>
      <c r="P322" s="347" t="s">
        <v>157</v>
      </c>
      <c r="Q322" s="59">
        <v>7</v>
      </c>
      <c r="R322" s="59">
        <v>4</v>
      </c>
      <c r="S322" s="59">
        <v>7</v>
      </c>
      <c r="T322" s="59">
        <v>5</v>
      </c>
      <c r="U322" s="59"/>
      <c r="V322" s="59"/>
      <c r="W322" s="59"/>
      <c r="X322" s="59"/>
      <c r="Y322" s="51"/>
      <c r="Z322" s="51"/>
      <c r="AA322" s="282">
        <f t="shared" si="182"/>
        <v>23</v>
      </c>
    </row>
    <row r="323" spans="1:29" ht="15" customHeight="1" x14ac:dyDescent="0.45">
      <c r="A323" s="182"/>
      <c r="B323" s="50" t="s">
        <v>154</v>
      </c>
      <c r="C323" s="51">
        <v>4</v>
      </c>
      <c r="D323" s="51">
        <v>2</v>
      </c>
      <c r="E323" s="51">
        <v>4</v>
      </c>
      <c r="F323" s="51">
        <v>6</v>
      </c>
      <c r="G323" s="51">
        <v>4</v>
      </c>
      <c r="H323" s="51">
        <v>3</v>
      </c>
      <c r="I323" s="51">
        <v>1</v>
      </c>
      <c r="J323" s="51"/>
      <c r="K323" s="51"/>
      <c r="L323" s="51"/>
      <c r="M323" s="53">
        <f t="shared" si="181"/>
        <v>24</v>
      </c>
      <c r="N323" s="78"/>
      <c r="O323" s="244"/>
      <c r="P323" s="290" t="s">
        <v>158</v>
      </c>
      <c r="Q323" s="59">
        <v>18</v>
      </c>
      <c r="R323" s="59">
        <v>5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1</v>
      </c>
      <c r="Y323" s="51"/>
      <c r="Z323" s="51"/>
      <c r="AA323" s="282">
        <f t="shared" si="182"/>
        <v>24</v>
      </c>
    </row>
    <row r="324" spans="1:29" s="1" customFormat="1" ht="15" customHeight="1" x14ac:dyDescent="0.45">
      <c r="A324" s="182"/>
      <c r="B324" s="50" t="s">
        <v>367</v>
      </c>
      <c r="C324" s="51">
        <v>5</v>
      </c>
      <c r="D324" s="51">
        <v>3</v>
      </c>
      <c r="E324" s="51">
        <v>1</v>
      </c>
      <c r="F324" s="51"/>
      <c r="G324" s="51"/>
      <c r="H324" s="51"/>
      <c r="I324" s="51"/>
      <c r="J324" s="51"/>
      <c r="K324" s="51"/>
      <c r="L324" s="51"/>
      <c r="M324" s="53">
        <f>SUM(C324:L324)</f>
        <v>9</v>
      </c>
      <c r="N324" s="78"/>
      <c r="O324" s="244"/>
      <c r="P324" s="290" t="s">
        <v>382</v>
      </c>
      <c r="Q324" s="59">
        <v>4</v>
      </c>
      <c r="R324" s="59">
        <v>5</v>
      </c>
      <c r="S324" s="59"/>
      <c r="T324" s="59"/>
      <c r="U324" s="59"/>
      <c r="V324" s="59"/>
      <c r="W324" s="59"/>
      <c r="X324" s="59"/>
      <c r="Y324" s="51"/>
      <c r="Z324" s="51"/>
      <c r="AA324" s="282"/>
    </row>
    <row r="325" spans="1:29" ht="15" customHeight="1" x14ac:dyDescent="0.2">
      <c r="A325" s="182"/>
      <c r="B325" s="53" t="s">
        <v>5</v>
      </c>
      <c r="C325" s="53">
        <f t="shared" ref="C325:I325" si="183">SUM(C321:C323)</f>
        <v>20</v>
      </c>
      <c r="D325" s="53">
        <f t="shared" si="183"/>
        <v>15</v>
      </c>
      <c r="E325" s="53">
        <f t="shared" si="183"/>
        <v>13</v>
      </c>
      <c r="F325" s="53">
        <f t="shared" si="183"/>
        <v>13</v>
      </c>
      <c r="G325" s="53">
        <f t="shared" si="183"/>
        <v>6</v>
      </c>
      <c r="H325" s="53">
        <f t="shared" si="183"/>
        <v>3</v>
      </c>
      <c r="I325" s="53">
        <f t="shared" si="183"/>
        <v>2</v>
      </c>
      <c r="J325" s="53"/>
      <c r="K325" s="53"/>
      <c r="L325" s="53"/>
      <c r="M325" s="53">
        <f t="shared" si="181"/>
        <v>72</v>
      </c>
      <c r="N325" s="160"/>
      <c r="O325" s="244"/>
      <c r="P325" s="290" t="s">
        <v>5</v>
      </c>
      <c r="Q325" s="53">
        <f t="shared" ref="Q325:X325" si="184">SUM(Q321:Q323)</f>
        <v>29</v>
      </c>
      <c r="R325" s="53">
        <f t="shared" si="184"/>
        <v>13</v>
      </c>
      <c r="S325" s="53">
        <f t="shared" si="184"/>
        <v>15</v>
      </c>
      <c r="T325" s="53">
        <f t="shared" si="184"/>
        <v>7</v>
      </c>
      <c r="U325" s="53">
        <f t="shared" si="184"/>
        <v>2</v>
      </c>
      <c r="V325" s="53">
        <f t="shared" si="184"/>
        <v>2</v>
      </c>
      <c r="W325" s="53">
        <f t="shared" si="184"/>
        <v>0</v>
      </c>
      <c r="X325" s="53">
        <f t="shared" si="184"/>
        <v>2</v>
      </c>
      <c r="Y325" s="53"/>
      <c r="Z325" s="53"/>
      <c r="AA325" s="282">
        <f t="shared" si="182"/>
        <v>70</v>
      </c>
    </row>
    <row r="326" spans="1:29" ht="15" customHeight="1" x14ac:dyDescent="0.2">
      <c r="A326" s="182"/>
      <c r="B326" s="53" t="s">
        <v>242</v>
      </c>
      <c r="C326" s="53">
        <f t="shared" ref="C326:J326" si="185">C325*C286</f>
        <v>80</v>
      </c>
      <c r="D326" s="53">
        <f t="shared" si="185"/>
        <v>52.5</v>
      </c>
      <c r="E326" s="53">
        <f t="shared" si="185"/>
        <v>39</v>
      </c>
      <c r="F326" s="53">
        <f t="shared" si="185"/>
        <v>32.5</v>
      </c>
      <c r="G326" s="53">
        <f t="shared" si="185"/>
        <v>12</v>
      </c>
      <c r="H326" s="53">
        <f t="shared" si="185"/>
        <v>4.5</v>
      </c>
      <c r="I326" s="53">
        <f t="shared" si="185"/>
        <v>2</v>
      </c>
      <c r="J326" s="53">
        <f t="shared" si="185"/>
        <v>0</v>
      </c>
      <c r="K326" s="53"/>
      <c r="L326" s="53"/>
      <c r="M326" s="53">
        <f t="shared" si="181"/>
        <v>222.5</v>
      </c>
      <c r="N326" s="160"/>
      <c r="O326" s="244"/>
      <c r="P326" s="290" t="s">
        <v>242</v>
      </c>
      <c r="Q326" s="53">
        <f t="shared" ref="Q326:X326" si="186">Q325*Q286</f>
        <v>116</v>
      </c>
      <c r="R326" s="53">
        <f t="shared" si="186"/>
        <v>45.5</v>
      </c>
      <c r="S326" s="53">
        <f t="shared" si="186"/>
        <v>45</v>
      </c>
      <c r="T326" s="53">
        <f t="shared" si="186"/>
        <v>17.5</v>
      </c>
      <c r="U326" s="53">
        <f t="shared" si="186"/>
        <v>4</v>
      </c>
      <c r="V326" s="53">
        <f t="shared" si="186"/>
        <v>3</v>
      </c>
      <c r="W326" s="53">
        <f t="shared" si="186"/>
        <v>0</v>
      </c>
      <c r="X326" s="53">
        <f t="shared" si="186"/>
        <v>0</v>
      </c>
      <c r="Y326" s="53"/>
      <c r="Z326" s="53"/>
      <c r="AA326" s="282">
        <f t="shared" si="182"/>
        <v>231</v>
      </c>
    </row>
    <row r="327" spans="1:29" ht="15" customHeight="1" x14ac:dyDescent="0.2">
      <c r="A327" s="182"/>
      <c r="B327" s="53" t="s">
        <v>26</v>
      </c>
      <c r="C327" s="81">
        <f>M326/M325</f>
        <v>3.0902777777777777</v>
      </c>
      <c r="D327" s="81"/>
      <c r="E327" s="81"/>
      <c r="F327" s="80"/>
      <c r="G327" s="53"/>
      <c r="H327" s="53"/>
      <c r="I327" s="53"/>
      <c r="J327" s="80"/>
      <c r="K327" s="53"/>
      <c r="L327" s="53"/>
      <c r="M327" s="53"/>
      <c r="N327" s="78"/>
      <c r="O327" s="244"/>
      <c r="P327" s="296" t="s">
        <v>26</v>
      </c>
      <c r="Q327" s="238">
        <f>AA326/AA325</f>
        <v>3.3</v>
      </c>
      <c r="R327" s="81"/>
      <c r="S327" s="81"/>
      <c r="T327" s="80"/>
      <c r="U327" s="53"/>
      <c r="V327" s="53"/>
      <c r="W327" s="53"/>
      <c r="X327" s="80"/>
      <c r="Y327" s="53"/>
      <c r="Z327" s="53"/>
      <c r="AA327" s="282"/>
    </row>
    <row r="328" spans="1:29" ht="15" customHeight="1" thickBot="1" x14ac:dyDescent="0.25">
      <c r="A328" s="182"/>
      <c r="B328" s="53" t="s">
        <v>28</v>
      </c>
      <c r="C328" s="81">
        <f>(C325*100)/M325</f>
        <v>27.777777777777779</v>
      </c>
      <c r="D328" s="81">
        <f>(D325*100)/M325</f>
        <v>20.833333333333332</v>
      </c>
      <c r="E328" s="81">
        <f>(E325*100)/M325</f>
        <v>18.055555555555557</v>
      </c>
      <c r="F328" s="81">
        <f>(F325*100)/M325</f>
        <v>18.055555555555557</v>
      </c>
      <c r="G328" s="81">
        <f>(G325*100)/M325</f>
        <v>8.3333333333333339</v>
      </c>
      <c r="H328" s="81">
        <f>(H325*100)/M325</f>
        <v>4.166666666666667</v>
      </c>
      <c r="I328" s="81">
        <f>(I325*100)/M325</f>
        <v>2.7777777777777777</v>
      </c>
      <c r="J328" s="81">
        <f>(J325*100)/M325</f>
        <v>0</v>
      </c>
      <c r="K328" s="53"/>
      <c r="L328" s="53"/>
      <c r="M328" s="53">
        <f>SUM(C328:L328)</f>
        <v>100</v>
      </c>
      <c r="N328" s="78"/>
      <c r="O328" s="244"/>
      <c r="P328" s="299" t="s">
        <v>28</v>
      </c>
      <c r="Q328" s="300">
        <f>(Q325*100)/AA325</f>
        <v>41.428571428571431</v>
      </c>
      <c r="R328" s="301">
        <f>(R325*100)/AA325</f>
        <v>18.571428571428573</v>
      </c>
      <c r="S328" s="301">
        <f>(S325*100)/AA325</f>
        <v>21.428571428571427</v>
      </c>
      <c r="T328" s="301">
        <f>(T325*100)/AA325</f>
        <v>10</v>
      </c>
      <c r="U328" s="301">
        <f>(U325*100)/AA325</f>
        <v>2.8571428571428572</v>
      </c>
      <c r="V328" s="301">
        <f>(V325*100)/AA325</f>
        <v>2.8571428571428572</v>
      </c>
      <c r="W328" s="301">
        <f>(W325*100)/AA325</f>
        <v>0</v>
      </c>
      <c r="X328" s="301">
        <f>(X325*100)/AA325</f>
        <v>2.8571428571428572</v>
      </c>
      <c r="Y328" s="277"/>
      <c r="Z328" s="277"/>
      <c r="AA328" s="302">
        <f>SUM(Q328:Z328)</f>
        <v>100.00000000000001</v>
      </c>
    </row>
    <row r="329" spans="1:29" s="1" customFormat="1" ht="15" customHeight="1" x14ac:dyDescent="0.45">
      <c r="A329" s="182"/>
      <c r="B329" s="53"/>
      <c r="C329" s="81"/>
      <c r="D329" s="81"/>
      <c r="E329" s="81"/>
      <c r="F329" s="81"/>
      <c r="G329" s="81"/>
      <c r="H329" s="81"/>
      <c r="I329" s="81"/>
      <c r="J329" s="81"/>
      <c r="K329" s="53"/>
      <c r="L329" s="53"/>
      <c r="M329" s="53"/>
      <c r="N329" s="480"/>
      <c r="O329" s="529"/>
      <c r="P329" s="532" t="s">
        <v>5</v>
      </c>
      <c r="Q329" s="538">
        <f>Q325+Q317+Q308+Q301+Q295+Q289</f>
        <v>132</v>
      </c>
      <c r="R329" s="535">
        <f t="shared" ref="R329:X329" si="187">R325+R317+R308+R301+R295+R289</f>
        <v>81</v>
      </c>
      <c r="S329" s="535">
        <f t="shared" si="187"/>
        <v>121</v>
      </c>
      <c r="T329" s="535">
        <f t="shared" si="187"/>
        <v>61</v>
      </c>
      <c r="U329" s="535">
        <f t="shared" si="187"/>
        <v>59</v>
      </c>
      <c r="V329" s="535">
        <f t="shared" si="187"/>
        <v>19</v>
      </c>
      <c r="W329" s="535">
        <f t="shared" si="187"/>
        <v>14</v>
      </c>
      <c r="X329" s="535">
        <f t="shared" si="187"/>
        <v>10</v>
      </c>
      <c r="Y329" s="536"/>
      <c r="Z329" s="536"/>
      <c r="AA329" s="537">
        <f>SUM(Q329:Z329)</f>
        <v>497</v>
      </c>
    </row>
    <row r="330" spans="1:29" ht="19.5" customHeight="1" x14ac:dyDescent="0.45">
      <c r="A330" s="182"/>
      <c r="B330" s="408" t="s">
        <v>354</v>
      </c>
      <c r="C330" s="147">
        <f t="shared" ref="C330:J330" si="188">C325+C317+C308+C301+C295+C289</f>
        <v>99</v>
      </c>
      <c r="D330" s="147">
        <f t="shared" si="188"/>
        <v>69</v>
      </c>
      <c r="E330" s="147">
        <f t="shared" si="188"/>
        <v>109</v>
      </c>
      <c r="F330" s="147">
        <f t="shared" si="188"/>
        <v>95</v>
      </c>
      <c r="G330" s="147">
        <f t="shared" si="188"/>
        <v>72</v>
      </c>
      <c r="H330" s="147">
        <f t="shared" si="188"/>
        <v>19</v>
      </c>
      <c r="I330" s="147">
        <f t="shared" si="188"/>
        <v>16</v>
      </c>
      <c r="J330" s="147">
        <f t="shared" si="188"/>
        <v>5</v>
      </c>
      <c r="K330" s="53"/>
      <c r="L330" s="53"/>
      <c r="M330" s="411">
        <f>SUM(C330:L330)</f>
        <v>484</v>
      </c>
      <c r="N330" s="520"/>
      <c r="O330" s="513"/>
      <c r="P330" s="533" t="s">
        <v>353</v>
      </c>
      <c r="Q330" s="531">
        <f>(Q329*100)/AA329</f>
        <v>26.559356136820927</v>
      </c>
      <c r="R330" s="464">
        <f>(R329*100)/AA329</f>
        <v>16.29778672032193</v>
      </c>
      <c r="S330" s="464">
        <f>(S329*100)/AA329</f>
        <v>24.346076458752513</v>
      </c>
      <c r="T330" s="464">
        <f>(T329*100)/AA329</f>
        <v>12.273641851106639</v>
      </c>
      <c r="U330" s="464">
        <f>(U329*100)/AA329</f>
        <v>11.87122736418511</v>
      </c>
      <c r="V330" s="464">
        <f>(V329*100)/AA329</f>
        <v>3.8229376257545273</v>
      </c>
      <c r="W330" s="464">
        <f>(W329*100)/AA329</f>
        <v>2.816901408450704</v>
      </c>
      <c r="X330" s="464">
        <f>(X329*100)/AA329</f>
        <v>2.0120724346076457</v>
      </c>
      <c r="Y330" s="464"/>
      <c r="Z330" s="464"/>
      <c r="AA330" s="463">
        <f>SUM(Q330:Z330)</f>
        <v>100.00000000000001</v>
      </c>
    </row>
    <row r="331" spans="1:29" ht="15" customHeight="1" thickBot="1" x14ac:dyDescent="0.5">
      <c r="A331" s="182"/>
      <c r="B331" s="53" t="s">
        <v>362</v>
      </c>
      <c r="C331" s="53">
        <f t="shared" ref="C331:J331" si="189">C330*C286</f>
        <v>396</v>
      </c>
      <c r="D331" s="53">
        <f t="shared" si="189"/>
        <v>241.5</v>
      </c>
      <c r="E331" s="53">
        <f t="shared" si="189"/>
        <v>327</v>
      </c>
      <c r="F331" s="53">
        <f t="shared" si="189"/>
        <v>237.5</v>
      </c>
      <c r="G331" s="53">
        <f t="shared" si="189"/>
        <v>144</v>
      </c>
      <c r="H331" s="53">
        <f t="shared" si="189"/>
        <v>28.5</v>
      </c>
      <c r="I331" s="53">
        <f t="shared" si="189"/>
        <v>16</v>
      </c>
      <c r="J331" s="53">
        <f t="shared" si="189"/>
        <v>0</v>
      </c>
      <c r="K331" s="53"/>
      <c r="L331" s="53"/>
      <c r="M331" s="411">
        <f>SUM(C331:L331)</f>
        <v>1390.5</v>
      </c>
      <c r="N331" s="528"/>
      <c r="O331" s="513"/>
      <c r="P331" s="534" t="s">
        <v>27</v>
      </c>
      <c r="Q331" s="540">
        <v>2.99</v>
      </c>
      <c r="R331" s="530"/>
      <c r="S331" s="287"/>
      <c r="T331" s="287"/>
      <c r="U331" s="287"/>
      <c r="V331" s="287"/>
      <c r="W331" s="287"/>
      <c r="X331" s="287"/>
      <c r="Y331" s="287"/>
      <c r="Z331" s="287"/>
      <c r="AA331" s="462"/>
      <c r="AC331" s="8">
        <f>AA331/AA329</f>
        <v>0</v>
      </c>
    </row>
    <row r="332" spans="1:29" ht="17.25" customHeight="1" x14ac:dyDescent="0.2">
      <c r="A332" s="182"/>
      <c r="B332" s="53" t="s">
        <v>353</v>
      </c>
      <c r="C332" s="80">
        <f>(C330*100)/M330</f>
        <v>20.454545454545453</v>
      </c>
      <c r="D332" s="80">
        <f>(D330*100)/M330</f>
        <v>14.256198347107437</v>
      </c>
      <c r="E332" s="80">
        <f>(E330*100)/M330</f>
        <v>22.520661157024794</v>
      </c>
      <c r="F332" s="80">
        <f>(F330*100)/M330</f>
        <v>19.628099173553718</v>
      </c>
      <c r="G332" s="80">
        <f>(G330*100)/M330</f>
        <v>14.87603305785124</v>
      </c>
      <c r="H332" s="80">
        <f>(H330*100)/M330</f>
        <v>3.9256198347107438</v>
      </c>
      <c r="I332" s="80">
        <f>(I330*100)/M330</f>
        <v>3.3057851239669422</v>
      </c>
      <c r="J332" s="80">
        <f>(J330*100)/M330</f>
        <v>1.0330578512396693</v>
      </c>
      <c r="K332" s="80"/>
      <c r="L332" s="80"/>
      <c r="M332" s="80">
        <f>SUM(C332:L332)</f>
        <v>100.00000000000001</v>
      </c>
      <c r="N332" s="160"/>
      <c r="O332" s="244"/>
      <c r="P332" s="215" t="s">
        <v>355</v>
      </c>
      <c r="Q332" s="215"/>
      <c r="R332" s="216">
        <f>Q330+R330+S330</f>
        <v>67.203219315895382</v>
      </c>
      <c r="S332" s="215"/>
      <c r="T332" s="241"/>
      <c r="U332" s="241"/>
      <c r="V332" s="241"/>
      <c r="W332" s="241"/>
      <c r="X332" s="241"/>
      <c r="Y332" s="78"/>
      <c r="Z332" s="78"/>
      <c r="AA332" s="78"/>
    </row>
    <row r="333" spans="1:29" ht="15.75" customHeight="1" x14ac:dyDescent="0.2">
      <c r="A333" s="182"/>
      <c r="B333" s="774" t="s">
        <v>360</v>
      </c>
      <c r="C333" s="775"/>
      <c r="D333" s="776">
        <f>M331/M330</f>
        <v>2.8729338842975207</v>
      </c>
      <c r="E333" s="777"/>
      <c r="F333" s="777"/>
      <c r="G333" s="777"/>
      <c r="H333" s="777"/>
      <c r="I333" s="777"/>
      <c r="J333" s="777"/>
      <c r="K333" s="777"/>
      <c r="L333" s="777"/>
      <c r="M333" s="778"/>
      <c r="N333" s="414"/>
      <c r="O333" s="244"/>
      <c r="P333" s="215" t="s">
        <v>381</v>
      </c>
      <c r="Q333" s="215"/>
      <c r="R333" s="215"/>
      <c r="S333" s="215"/>
      <c r="T333" s="241"/>
      <c r="U333" s="241"/>
      <c r="V333" s="241"/>
      <c r="W333" s="241"/>
      <c r="X333" s="241"/>
      <c r="Y333" s="78"/>
      <c r="Z333" s="78"/>
      <c r="AA333" s="78"/>
    </row>
    <row r="334" spans="1:29" ht="21" customHeight="1" x14ac:dyDescent="0.2">
      <c r="A334" s="182"/>
      <c r="B334" s="413" t="s">
        <v>355</v>
      </c>
      <c r="C334" s="409"/>
      <c r="D334" s="414">
        <f>C332+D332+E332</f>
        <v>57.231404958677686</v>
      </c>
      <c r="E334" s="78"/>
      <c r="F334" s="78"/>
      <c r="G334" s="5" t="s">
        <v>361</v>
      </c>
      <c r="H334" s="5"/>
      <c r="I334" s="5"/>
      <c r="J334" s="5"/>
      <c r="K334" s="78"/>
      <c r="L334" s="78"/>
      <c r="M334" s="197"/>
      <c r="N334" s="197"/>
      <c r="O334" s="182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9" s="1" customFormat="1" ht="24" x14ac:dyDescent="0.2">
      <c r="A335" s="182"/>
      <c r="B335" s="730" t="s">
        <v>368</v>
      </c>
      <c r="C335" s="730"/>
      <c r="D335" s="730"/>
      <c r="E335" s="730"/>
      <c r="F335" s="730"/>
      <c r="G335" s="730"/>
      <c r="H335" s="730"/>
      <c r="I335" s="730"/>
      <c r="J335" s="730"/>
      <c r="K335" s="730"/>
      <c r="L335" s="730"/>
      <c r="M335" s="730"/>
      <c r="N335" s="450"/>
      <c r="O335" s="182"/>
      <c r="P335" s="706" t="s">
        <v>246</v>
      </c>
      <c r="Q335" s="706"/>
      <c r="R335" s="706"/>
      <c r="S335" s="706"/>
      <c r="T335" s="706"/>
      <c r="U335" s="706"/>
      <c r="V335" s="706"/>
      <c r="W335" s="706"/>
      <c r="X335" s="706"/>
      <c r="Y335" s="706"/>
      <c r="Z335" s="706"/>
      <c r="AA335" s="706"/>
    </row>
    <row r="336" spans="1:29" s="1" customFormat="1" ht="24.75" thickBot="1" x14ac:dyDescent="0.25">
      <c r="A336" s="182"/>
      <c r="B336" s="731" t="s">
        <v>358</v>
      </c>
      <c r="C336" s="731"/>
      <c r="D336" s="731"/>
      <c r="E336" s="731"/>
      <c r="F336" s="731"/>
      <c r="G336" s="731"/>
      <c r="H336" s="731"/>
      <c r="I336" s="731"/>
      <c r="J336" s="731"/>
      <c r="K336" s="731"/>
      <c r="L336" s="731"/>
      <c r="M336" s="731"/>
      <c r="N336" s="451"/>
      <c r="O336" s="182"/>
      <c r="P336" s="731" t="s">
        <v>371</v>
      </c>
      <c r="Q336" s="731"/>
      <c r="R336" s="731"/>
      <c r="S336" s="731"/>
      <c r="T336" s="731"/>
      <c r="U336" s="731"/>
      <c r="V336" s="731"/>
      <c r="W336" s="731"/>
      <c r="X336" s="731"/>
      <c r="Y336" s="731"/>
      <c r="Z336" s="731"/>
      <c r="AA336" s="731"/>
    </row>
    <row r="337" spans="1:27" ht="24" x14ac:dyDescent="0.2">
      <c r="A337" s="182"/>
      <c r="B337" s="707" t="s">
        <v>1</v>
      </c>
      <c r="C337" s="709" t="s">
        <v>2</v>
      </c>
      <c r="D337" s="710"/>
      <c r="E337" s="710"/>
      <c r="F337" s="710"/>
      <c r="G337" s="710"/>
      <c r="H337" s="710"/>
      <c r="I337" s="710"/>
      <c r="J337" s="710"/>
      <c r="K337" s="710"/>
      <c r="L337" s="710"/>
      <c r="M337" s="711"/>
      <c r="N337" s="446"/>
      <c r="O337" s="182"/>
      <c r="P337" s="707" t="s">
        <v>1</v>
      </c>
      <c r="Q337" s="709" t="s">
        <v>2</v>
      </c>
      <c r="R337" s="710"/>
      <c r="S337" s="710"/>
      <c r="T337" s="710"/>
      <c r="U337" s="710"/>
      <c r="V337" s="710"/>
      <c r="W337" s="710"/>
      <c r="X337" s="710"/>
      <c r="Y337" s="710"/>
      <c r="Z337" s="710"/>
      <c r="AA337" s="711"/>
    </row>
    <row r="338" spans="1:27" ht="24.75" thickBot="1" x14ac:dyDescent="0.25">
      <c r="A338" s="182"/>
      <c r="B338" s="708"/>
      <c r="C338" s="12">
        <v>4</v>
      </c>
      <c r="D338" s="12">
        <v>3.5</v>
      </c>
      <c r="E338" s="12">
        <v>3</v>
      </c>
      <c r="F338" s="12">
        <v>2.5</v>
      </c>
      <c r="G338" s="12">
        <v>2</v>
      </c>
      <c r="H338" s="12">
        <v>1.5</v>
      </c>
      <c r="I338" s="12">
        <v>1</v>
      </c>
      <c r="J338" s="12">
        <v>0</v>
      </c>
      <c r="K338" s="12" t="s">
        <v>3</v>
      </c>
      <c r="L338" s="12" t="s">
        <v>4</v>
      </c>
      <c r="M338" s="140" t="s">
        <v>5</v>
      </c>
      <c r="N338" s="446"/>
      <c r="O338" s="182"/>
      <c r="P338" s="708"/>
      <c r="Q338" s="12">
        <v>4</v>
      </c>
      <c r="R338" s="12">
        <v>3.5</v>
      </c>
      <c r="S338" s="12">
        <v>3</v>
      </c>
      <c r="T338" s="12">
        <v>2.5</v>
      </c>
      <c r="U338" s="12">
        <v>2</v>
      </c>
      <c r="V338" s="12">
        <v>1.5</v>
      </c>
      <c r="W338" s="12">
        <v>1</v>
      </c>
      <c r="X338" s="12">
        <v>0</v>
      </c>
      <c r="Y338" s="12" t="s">
        <v>3</v>
      </c>
      <c r="Z338" s="12" t="s">
        <v>4</v>
      </c>
      <c r="AA338" s="140" t="s">
        <v>5</v>
      </c>
    </row>
    <row r="339" spans="1:27" ht="18.75" x14ac:dyDescent="0.2">
      <c r="A339" s="182"/>
      <c r="B339" s="418" t="s">
        <v>161</v>
      </c>
      <c r="C339" s="275">
        <v>22</v>
      </c>
      <c r="D339" s="275">
        <v>21</v>
      </c>
      <c r="E339" s="275">
        <v>13</v>
      </c>
      <c r="F339" s="275"/>
      <c r="G339" s="275"/>
      <c r="H339" s="275"/>
      <c r="I339" s="275"/>
      <c r="J339" s="275"/>
      <c r="K339" s="275"/>
      <c r="L339" s="275"/>
      <c r="M339" s="275">
        <f t="shared" ref="M339:M344" si="190">SUM(C339:L339)</f>
        <v>56</v>
      </c>
      <c r="N339" s="436"/>
      <c r="O339" s="242"/>
      <c r="P339" s="289" t="s">
        <v>162</v>
      </c>
      <c r="Q339" s="279">
        <v>2</v>
      </c>
      <c r="R339" s="279">
        <v>9</v>
      </c>
      <c r="S339" s="279">
        <v>16</v>
      </c>
      <c r="T339" s="279">
        <v>11</v>
      </c>
      <c r="U339" s="279">
        <v>11</v>
      </c>
      <c r="V339" s="279">
        <v>5</v>
      </c>
      <c r="W339" s="279">
        <v>1</v>
      </c>
      <c r="X339" s="279">
        <v>1</v>
      </c>
      <c r="Y339" s="279"/>
      <c r="Z339" s="279"/>
      <c r="AA339" s="280">
        <f t="shared" ref="AA339:AA344" si="191">SUM(Q339:Z339)</f>
        <v>56</v>
      </c>
    </row>
    <row r="340" spans="1:27" ht="18.75" x14ac:dyDescent="0.2">
      <c r="A340" s="182"/>
      <c r="B340" s="418" t="s">
        <v>163</v>
      </c>
      <c r="C340" s="256">
        <v>15</v>
      </c>
      <c r="D340" s="256">
        <v>10</v>
      </c>
      <c r="E340" s="256">
        <v>11</v>
      </c>
      <c r="F340" s="256">
        <v>10</v>
      </c>
      <c r="G340" s="256">
        <v>8</v>
      </c>
      <c r="H340" s="256">
        <v>1</v>
      </c>
      <c r="I340" s="256">
        <v>1</v>
      </c>
      <c r="J340" s="256"/>
      <c r="K340" s="256"/>
      <c r="L340" s="275"/>
      <c r="M340" s="256">
        <f t="shared" si="190"/>
        <v>56</v>
      </c>
      <c r="N340" s="436"/>
      <c r="O340" s="242"/>
      <c r="P340" s="290" t="s">
        <v>164</v>
      </c>
      <c r="Q340" s="53">
        <v>19</v>
      </c>
      <c r="R340" s="53">
        <v>10</v>
      </c>
      <c r="S340" s="53">
        <v>12</v>
      </c>
      <c r="T340" s="53">
        <v>4</v>
      </c>
      <c r="U340" s="53">
        <v>4</v>
      </c>
      <c r="V340" s="53">
        <v>0</v>
      </c>
      <c r="W340" s="53">
        <v>7</v>
      </c>
      <c r="X340" s="53">
        <v>0</v>
      </c>
      <c r="Y340" s="53"/>
      <c r="Z340" s="51"/>
      <c r="AA340" s="282">
        <f t="shared" si="191"/>
        <v>56</v>
      </c>
    </row>
    <row r="341" spans="1:27" ht="18.75" x14ac:dyDescent="0.2">
      <c r="A341" s="182"/>
      <c r="B341" s="418" t="s">
        <v>369</v>
      </c>
      <c r="C341" s="275">
        <v>5</v>
      </c>
      <c r="D341" s="275">
        <v>7</v>
      </c>
      <c r="E341" s="275">
        <v>3</v>
      </c>
      <c r="F341" s="275">
        <v>6</v>
      </c>
      <c r="G341" s="275">
        <v>3</v>
      </c>
      <c r="H341" s="275"/>
      <c r="I341" s="275"/>
      <c r="J341" s="275"/>
      <c r="K341" s="275"/>
      <c r="L341" s="275"/>
      <c r="M341" s="256">
        <f t="shared" si="190"/>
        <v>24</v>
      </c>
      <c r="N341" s="436"/>
      <c r="O341" s="242"/>
      <c r="P341" s="290" t="s">
        <v>346</v>
      </c>
      <c r="Q341" s="51">
        <v>1</v>
      </c>
      <c r="R341" s="51">
        <v>3</v>
      </c>
      <c r="S341" s="51">
        <v>1</v>
      </c>
      <c r="T341" s="51">
        <v>2</v>
      </c>
      <c r="U341" s="51">
        <v>0</v>
      </c>
      <c r="V341" s="51">
        <v>0</v>
      </c>
      <c r="W341" s="51">
        <v>0</v>
      </c>
      <c r="X341" s="51">
        <v>0</v>
      </c>
      <c r="Y341" s="51"/>
      <c r="Z341" s="51"/>
      <c r="AA341" s="282">
        <f t="shared" si="191"/>
        <v>7</v>
      </c>
    </row>
    <row r="342" spans="1:27" ht="18.75" x14ac:dyDescent="0.2">
      <c r="A342" s="182"/>
      <c r="B342" s="418" t="s">
        <v>370</v>
      </c>
      <c r="C342" s="275">
        <v>2</v>
      </c>
      <c r="D342" s="275">
        <v>1</v>
      </c>
      <c r="E342" s="275">
        <v>2</v>
      </c>
      <c r="F342" s="275">
        <v>1</v>
      </c>
      <c r="G342" s="275">
        <v>1</v>
      </c>
      <c r="H342" s="275"/>
      <c r="I342" s="275"/>
      <c r="J342" s="275">
        <v>5</v>
      </c>
      <c r="K342" s="275"/>
      <c r="L342" s="275"/>
      <c r="M342" s="256">
        <f t="shared" si="190"/>
        <v>12</v>
      </c>
      <c r="N342" s="436"/>
      <c r="O342" s="242"/>
      <c r="P342" s="290" t="s">
        <v>376</v>
      </c>
      <c r="Q342" s="51">
        <v>0</v>
      </c>
      <c r="R342" s="51">
        <v>7</v>
      </c>
      <c r="S342" s="51">
        <v>3</v>
      </c>
      <c r="T342" s="51">
        <v>10</v>
      </c>
      <c r="U342" s="51">
        <v>0</v>
      </c>
      <c r="V342" s="51">
        <v>10</v>
      </c>
      <c r="W342" s="51">
        <v>0</v>
      </c>
      <c r="X342" s="51">
        <v>0</v>
      </c>
      <c r="Y342" s="51"/>
      <c r="Z342" s="51"/>
      <c r="AA342" s="282">
        <f t="shared" si="191"/>
        <v>30</v>
      </c>
    </row>
    <row r="343" spans="1:27" ht="18.75" x14ac:dyDescent="0.2">
      <c r="A343" s="182"/>
      <c r="B343" s="256" t="s">
        <v>5</v>
      </c>
      <c r="C343" s="275">
        <f t="shared" ref="C343:H343" si="192">SUM(C339:C340)</f>
        <v>37</v>
      </c>
      <c r="D343" s="275">
        <f t="shared" si="192"/>
        <v>31</v>
      </c>
      <c r="E343" s="275">
        <f t="shared" si="192"/>
        <v>24</v>
      </c>
      <c r="F343" s="275">
        <f t="shared" si="192"/>
        <v>10</v>
      </c>
      <c r="G343" s="275">
        <f t="shared" si="192"/>
        <v>8</v>
      </c>
      <c r="H343" s="275">
        <f t="shared" si="192"/>
        <v>1</v>
      </c>
      <c r="I343" s="275">
        <v>1</v>
      </c>
      <c r="J343" s="275">
        <v>5</v>
      </c>
      <c r="K343" s="275"/>
      <c r="L343" s="275"/>
      <c r="M343" s="256">
        <f t="shared" si="190"/>
        <v>117</v>
      </c>
      <c r="N343" s="436"/>
      <c r="O343" s="242"/>
      <c r="P343" s="296" t="s">
        <v>5</v>
      </c>
      <c r="Q343" s="526">
        <f t="shared" ref="Q343:X343" si="193">SUM(Q339:Q342)</f>
        <v>22</v>
      </c>
      <c r="R343" s="526">
        <f t="shared" si="193"/>
        <v>29</v>
      </c>
      <c r="S343" s="526">
        <f t="shared" si="193"/>
        <v>32</v>
      </c>
      <c r="T343" s="526">
        <f t="shared" si="193"/>
        <v>27</v>
      </c>
      <c r="U343" s="526">
        <f t="shared" si="193"/>
        <v>15</v>
      </c>
      <c r="V343" s="526">
        <f t="shared" si="193"/>
        <v>15</v>
      </c>
      <c r="W343" s="526">
        <f t="shared" si="193"/>
        <v>8</v>
      </c>
      <c r="X343" s="526">
        <f t="shared" si="193"/>
        <v>1</v>
      </c>
      <c r="Y343" s="526"/>
      <c r="Z343" s="526"/>
      <c r="AA343" s="527">
        <f t="shared" si="191"/>
        <v>149</v>
      </c>
    </row>
    <row r="344" spans="1:27" ht="18.75" x14ac:dyDescent="0.2">
      <c r="A344" s="182"/>
      <c r="B344" s="256" t="s">
        <v>242</v>
      </c>
      <c r="C344" s="275">
        <f>C343*C338</f>
        <v>148</v>
      </c>
      <c r="D344" s="275">
        <f t="shared" ref="D344:J344" si="194">D343*D338</f>
        <v>108.5</v>
      </c>
      <c r="E344" s="275">
        <f t="shared" si="194"/>
        <v>72</v>
      </c>
      <c r="F344" s="275">
        <f t="shared" si="194"/>
        <v>25</v>
      </c>
      <c r="G344" s="275">
        <f t="shared" si="194"/>
        <v>16</v>
      </c>
      <c r="H344" s="275">
        <f t="shared" si="194"/>
        <v>1.5</v>
      </c>
      <c r="I344" s="275">
        <f t="shared" si="194"/>
        <v>1</v>
      </c>
      <c r="J344" s="275">
        <f t="shared" si="194"/>
        <v>0</v>
      </c>
      <c r="K344" s="275"/>
      <c r="L344" s="275"/>
      <c r="M344" s="256">
        <f t="shared" si="190"/>
        <v>372</v>
      </c>
      <c r="N344" s="436"/>
      <c r="O344" s="242"/>
      <c r="P344" s="290" t="s">
        <v>242</v>
      </c>
      <c r="Q344" s="51">
        <f>Q343*Q338</f>
        <v>88</v>
      </c>
      <c r="R344" s="51">
        <f t="shared" ref="R344:X344" si="195">R343*R338</f>
        <v>101.5</v>
      </c>
      <c r="S344" s="51">
        <f t="shared" si="195"/>
        <v>96</v>
      </c>
      <c r="T344" s="51">
        <f t="shared" si="195"/>
        <v>67.5</v>
      </c>
      <c r="U344" s="51">
        <f t="shared" si="195"/>
        <v>30</v>
      </c>
      <c r="V344" s="51">
        <f t="shared" si="195"/>
        <v>22.5</v>
      </c>
      <c r="W344" s="51">
        <f t="shared" si="195"/>
        <v>8</v>
      </c>
      <c r="X344" s="51">
        <f t="shared" si="195"/>
        <v>0</v>
      </c>
      <c r="Y344" s="51"/>
      <c r="Z344" s="51"/>
      <c r="AA344" s="282">
        <f t="shared" si="191"/>
        <v>413.5</v>
      </c>
    </row>
    <row r="345" spans="1:27" ht="18.75" x14ac:dyDescent="0.2">
      <c r="A345" s="182"/>
      <c r="B345" s="256" t="s">
        <v>26</v>
      </c>
      <c r="C345" s="369">
        <f>M344/M343</f>
        <v>3.1794871794871793</v>
      </c>
      <c r="D345" s="369"/>
      <c r="E345" s="369"/>
      <c r="F345" s="369"/>
      <c r="G345" s="369"/>
      <c r="H345" s="369"/>
      <c r="I345" s="369"/>
      <c r="J345" s="275"/>
      <c r="K345" s="275"/>
      <c r="L345" s="275"/>
      <c r="M345" s="256"/>
      <c r="N345" s="436"/>
      <c r="O345" s="242"/>
      <c r="P345" s="290" t="s">
        <v>26</v>
      </c>
      <c r="Q345" s="150">
        <f>AA344/AA343</f>
        <v>2.7751677852348995</v>
      </c>
      <c r="R345" s="51"/>
      <c r="S345" s="51"/>
      <c r="T345" s="51"/>
      <c r="U345" s="51"/>
      <c r="V345" s="51"/>
      <c r="W345" s="51"/>
      <c r="X345" s="51"/>
      <c r="Y345" s="51"/>
      <c r="Z345" s="51"/>
      <c r="AA345" s="282"/>
    </row>
    <row r="346" spans="1:27" ht="18.75" x14ac:dyDescent="0.2">
      <c r="A346" s="182"/>
      <c r="B346" s="256" t="s">
        <v>28</v>
      </c>
      <c r="C346" s="369">
        <f>(C343*100)/M343</f>
        <v>31.623931623931625</v>
      </c>
      <c r="D346" s="369">
        <f>(D343*100)/M343</f>
        <v>26.495726495726494</v>
      </c>
      <c r="E346" s="369">
        <f>(E343*100)/M343</f>
        <v>20.512820512820515</v>
      </c>
      <c r="F346" s="369">
        <f>(F343*100)/M343</f>
        <v>8.5470085470085468</v>
      </c>
      <c r="G346" s="369">
        <f>(G343*100)/M343</f>
        <v>6.8376068376068373</v>
      </c>
      <c r="H346" s="369">
        <f>(H343*100)/M343</f>
        <v>0.85470085470085466</v>
      </c>
      <c r="I346" s="369">
        <f>(I343*100)/M343</f>
        <v>0.85470085470085466</v>
      </c>
      <c r="J346" s="275">
        <f>(J343*100)/M343</f>
        <v>4.2735042735042734</v>
      </c>
      <c r="K346" s="275"/>
      <c r="L346" s="275"/>
      <c r="M346" s="256">
        <f t="shared" ref="M346:M351" si="196">SUM(C346:L346)</f>
        <v>100</v>
      </c>
      <c r="N346" s="578">
        <f>Q346+R346+S346</f>
        <v>55.704697986577173</v>
      </c>
      <c r="O346" s="242"/>
      <c r="P346" s="290" t="s">
        <v>28</v>
      </c>
      <c r="Q346" s="239">
        <f>(Q343*100)/AA343</f>
        <v>14.765100671140939</v>
      </c>
      <c r="R346" s="239">
        <f>(R343*100)/AA343</f>
        <v>19.463087248322147</v>
      </c>
      <c r="S346" s="239">
        <f>(S343*100)/AA343</f>
        <v>21.476510067114095</v>
      </c>
      <c r="T346" s="239">
        <f>(T343*100)/AA343</f>
        <v>18.120805369127517</v>
      </c>
      <c r="U346" s="239">
        <f>(U343*100)/AA343</f>
        <v>10.067114093959731</v>
      </c>
      <c r="V346" s="239">
        <f>(V343*100)/AA343</f>
        <v>10.067114093959731</v>
      </c>
      <c r="W346" s="150">
        <f>(W343*100)/AA343</f>
        <v>5.3691275167785237</v>
      </c>
      <c r="X346" s="150">
        <f>(X343*100)/AA343</f>
        <v>0.67114093959731547</v>
      </c>
      <c r="Y346" s="51"/>
      <c r="Z346" s="51"/>
      <c r="AA346" s="282">
        <f t="shared" ref="AA346:AA351" si="197">SUM(Q346:Z346)</f>
        <v>99.999999999999986</v>
      </c>
    </row>
    <row r="347" spans="1:27" ht="18.75" x14ac:dyDescent="0.2">
      <c r="A347" s="182"/>
      <c r="B347" s="418" t="s">
        <v>165</v>
      </c>
      <c r="C347" s="275">
        <v>21</v>
      </c>
      <c r="D347" s="275">
        <v>6</v>
      </c>
      <c r="E347" s="275">
        <v>3</v>
      </c>
      <c r="F347" s="275">
        <v>9</v>
      </c>
      <c r="G347" s="275">
        <v>11</v>
      </c>
      <c r="H347" s="275">
        <v>7</v>
      </c>
      <c r="I347" s="275">
        <v>11</v>
      </c>
      <c r="J347" s="275"/>
      <c r="K347" s="275"/>
      <c r="L347" s="275"/>
      <c r="M347" s="256">
        <f t="shared" si="196"/>
        <v>68</v>
      </c>
      <c r="N347" s="436"/>
      <c r="O347" s="242"/>
      <c r="P347" s="290" t="s">
        <v>166</v>
      </c>
      <c r="Q347" s="53">
        <v>42</v>
      </c>
      <c r="R347" s="53">
        <v>3</v>
      </c>
      <c r="S347" s="53">
        <v>2</v>
      </c>
      <c r="T347" s="53">
        <v>1</v>
      </c>
      <c r="U347" s="53">
        <v>3</v>
      </c>
      <c r="V347" s="53">
        <v>3</v>
      </c>
      <c r="W347" s="53">
        <v>5</v>
      </c>
      <c r="X347" s="53">
        <v>8</v>
      </c>
      <c r="Y347" s="51"/>
      <c r="Z347" s="51"/>
      <c r="AA347" s="282">
        <f t="shared" si="197"/>
        <v>67</v>
      </c>
    </row>
    <row r="348" spans="1:27" s="1" customFormat="1" ht="18.75" x14ac:dyDescent="0.2">
      <c r="A348" s="182"/>
      <c r="B348" s="418" t="s">
        <v>218</v>
      </c>
      <c r="C348" s="275">
        <v>6</v>
      </c>
      <c r="D348" s="275">
        <v>10</v>
      </c>
      <c r="E348" s="275">
        <v>1</v>
      </c>
      <c r="F348" s="275">
        <v>2</v>
      </c>
      <c r="G348" s="275">
        <v>1</v>
      </c>
      <c r="H348" s="275"/>
      <c r="I348" s="275"/>
      <c r="J348" s="275"/>
      <c r="K348" s="275"/>
      <c r="L348" s="275"/>
      <c r="M348" s="256">
        <f t="shared" si="196"/>
        <v>20</v>
      </c>
      <c r="N348" s="436"/>
      <c r="O348" s="242"/>
      <c r="P348" s="290" t="s">
        <v>168</v>
      </c>
      <c r="Q348" s="53">
        <v>20</v>
      </c>
      <c r="R348" s="53">
        <v>25</v>
      </c>
      <c r="S348" s="53">
        <v>13</v>
      </c>
      <c r="T348" s="53">
        <v>4</v>
      </c>
      <c r="U348" s="53">
        <v>2</v>
      </c>
      <c r="V348" s="53">
        <v>1</v>
      </c>
      <c r="W348" s="53">
        <v>0</v>
      </c>
      <c r="X348" s="53">
        <v>2</v>
      </c>
      <c r="Y348" s="51"/>
      <c r="Z348" s="51"/>
      <c r="AA348" s="282">
        <f t="shared" si="197"/>
        <v>67</v>
      </c>
    </row>
    <row r="349" spans="1:27" ht="18.75" x14ac:dyDescent="0.2">
      <c r="A349" s="182"/>
      <c r="B349" s="431" t="s">
        <v>167</v>
      </c>
      <c r="C349" s="256">
        <v>21</v>
      </c>
      <c r="D349" s="256">
        <v>5</v>
      </c>
      <c r="E349" s="256">
        <v>5</v>
      </c>
      <c r="F349" s="256">
        <v>10</v>
      </c>
      <c r="G349" s="256">
        <v>9</v>
      </c>
      <c r="H349" s="256">
        <v>12</v>
      </c>
      <c r="I349" s="256">
        <v>6</v>
      </c>
      <c r="J349" s="256"/>
      <c r="K349" s="256"/>
      <c r="L349" s="275"/>
      <c r="M349" s="256">
        <f t="shared" si="196"/>
        <v>68</v>
      </c>
      <c r="N349" s="436"/>
      <c r="O349" s="242"/>
      <c r="P349" s="290" t="s">
        <v>325</v>
      </c>
      <c r="Q349" s="53">
        <v>1</v>
      </c>
      <c r="R349" s="53">
        <v>3</v>
      </c>
      <c r="S349" s="53">
        <v>4</v>
      </c>
      <c r="T349" s="53">
        <v>3</v>
      </c>
      <c r="U349" s="53">
        <v>6</v>
      </c>
      <c r="V349" s="53">
        <v>3</v>
      </c>
      <c r="W349" s="53">
        <v>0</v>
      </c>
      <c r="X349" s="53">
        <v>0</v>
      </c>
      <c r="Y349" s="53"/>
      <c r="Z349" s="51"/>
      <c r="AA349" s="282">
        <f t="shared" si="197"/>
        <v>20</v>
      </c>
    </row>
    <row r="350" spans="1:27" ht="18.75" x14ac:dyDescent="0.2">
      <c r="A350" s="182"/>
      <c r="B350" s="256" t="s">
        <v>5</v>
      </c>
      <c r="C350" s="275">
        <f t="shared" ref="C350:H350" si="198">SUM(C347:C349)</f>
        <v>48</v>
      </c>
      <c r="D350" s="275">
        <f t="shared" si="198"/>
        <v>21</v>
      </c>
      <c r="E350" s="275">
        <f t="shared" si="198"/>
        <v>9</v>
      </c>
      <c r="F350" s="275">
        <f t="shared" si="198"/>
        <v>21</v>
      </c>
      <c r="G350" s="275">
        <f t="shared" si="198"/>
        <v>21</v>
      </c>
      <c r="H350" s="275">
        <f t="shared" si="198"/>
        <v>19</v>
      </c>
      <c r="I350" s="275">
        <f>SUM(I347:I349)</f>
        <v>17</v>
      </c>
      <c r="J350" s="275"/>
      <c r="K350" s="275"/>
      <c r="L350" s="275"/>
      <c r="M350" s="256">
        <f t="shared" si="196"/>
        <v>156</v>
      </c>
      <c r="N350" s="436"/>
      <c r="O350" s="242"/>
      <c r="P350" s="290" t="s">
        <v>5</v>
      </c>
      <c r="Q350" s="51">
        <f t="shared" ref="Q350:X350" si="199">SUM(Q347:Q349)</f>
        <v>63</v>
      </c>
      <c r="R350" s="51">
        <f t="shared" si="199"/>
        <v>31</v>
      </c>
      <c r="S350" s="51">
        <f t="shared" si="199"/>
        <v>19</v>
      </c>
      <c r="T350" s="51">
        <f t="shared" si="199"/>
        <v>8</v>
      </c>
      <c r="U350" s="51">
        <f t="shared" si="199"/>
        <v>11</v>
      </c>
      <c r="V350" s="51">
        <f t="shared" si="199"/>
        <v>7</v>
      </c>
      <c r="W350" s="51">
        <f t="shared" si="199"/>
        <v>5</v>
      </c>
      <c r="X350" s="51">
        <f t="shared" si="199"/>
        <v>10</v>
      </c>
      <c r="Y350" s="51"/>
      <c r="Z350" s="51"/>
      <c r="AA350" s="282">
        <f t="shared" si="197"/>
        <v>154</v>
      </c>
    </row>
    <row r="351" spans="1:27" ht="18.75" x14ac:dyDescent="0.2">
      <c r="A351" s="182"/>
      <c r="B351" s="256" t="s">
        <v>242</v>
      </c>
      <c r="C351" s="275">
        <f t="shared" ref="C351:J351" si="200">C350*C338</f>
        <v>192</v>
      </c>
      <c r="D351" s="275">
        <f t="shared" si="200"/>
        <v>73.5</v>
      </c>
      <c r="E351" s="275">
        <f t="shared" si="200"/>
        <v>27</v>
      </c>
      <c r="F351" s="275">
        <f t="shared" si="200"/>
        <v>52.5</v>
      </c>
      <c r="G351" s="275">
        <f t="shared" si="200"/>
        <v>42</v>
      </c>
      <c r="H351" s="275">
        <f t="shared" si="200"/>
        <v>28.5</v>
      </c>
      <c r="I351" s="275">
        <f t="shared" si="200"/>
        <v>17</v>
      </c>
      <c r="J351" s="275">
        <f t="shared" si="200"/>
        <v>0</v>
      </c>
      <c r="K351" s="275"/>
      <c r="L351" s="275"/>
      <c r="M351" s="256">
        <f t="shared" si="196"/>
        <v>432.5</v>
      </c>
      <c r="N351" s="436"/>
      <c r="O351" s="242"/>
      <c r="P351" s="290" t="s">
        <v>242</v>
      </c>
      <c r="Q351" s="51">
        <f t="shared" ref="Q351:X351" si="201">Q350*Q338</f>
        <v>252</v>
      </c>
      <c r="R351" s="51">
        <f t="shared" si="201"/>
        <v>108.5</v>
      </c>
      <c r="S351" s="51">
        <f t="shared" si="201"/>
        <v>57</v>
      </c>
      <c r="T351" s="51">
        <f t="shared" si="201"/>
        <v>20</v>
      </c>
      <c r="U351" s="51">
        <f t="shared" si="201"/>
        <v>22</v>
      </c>
      <c r="V351" s="51">
        <f t="shared" si="201"/>
        <v>10.5</v>
      </c>
      <c r="W351" s="51">
        <f t="shared" si="201"/>
        <v>5</v>
      </c>
      <c r="X351" s="51">
        <f t="shared" si="201"/>
        <v>0</v>
      </c>
      <c r="Y351" s="51"/>
      <c r="Z351" s="51"/>
      <c r="AA351" s="282">
        <f t="shared" si="197"/>
        <v>475</v>
      </c>
    </row>
    <row r="352" spans="1:27" ht="18.75" x14ac:dyDescent="0.2">
      <c r="A352" s="182"/>
      <c r="B352" s="256" t="s">
        <v>26</v>
      </c>
      <c r="C352" s="369">
        <f>M351/M350</f>
        <v>2.7724358974358974</v>
      </c>
      <c r="D352" s="369"/>
      <c r="E352" s="369"/>
      <c r="F352" s="369"/>
      <c r="G352" s="369"/>
      <c r="H352" s="369"/>
      <c r="I352" s="369"/>
      <c r="J352" s="369"/>
      <c r="K352" s="275"/>
      <c r="L352" s="275"/>
      <c r="M352" s="256"/>
      <c r="N352" s="436"/>
      <c r="O352" s="242"/>
      <c r="P352" s="290" t="s">
        <v>26</v>
      </c>
      <c r="Q352" s="150">
        <f>AA351/AA350</f>
        <v>3.0844155844155843</v>
      </c>
      <c r="R352" s="51"/>
      <c r="S352" s="51"/>
      <c r="T352" s="51"/>
      <c r="U352" s="51"/>
      <c r="V352" s="51"/>
      <c r="W352" s="51"/>
      <c r="X352" s="51"/>
      <c r="Y352" s="51"/>
      <c r="Z352" s="51"/>
      <c r="AA352" s="282"/>
    </row>
    <row r="353" spans="1:27" ht="18.75" x14ac:dyDescent="0.2">
      <c r="A353" s="182"/>
      <c r="B353" s="256" t="s">
        <v>28</v>
      </c>
      <c r="C353" s="369">
        <f>(C350*100)/M350</f>
        <v>30.76923076923077</v>
      </c>
      <c r="D353" s="369">
        <f>(D350*100)/M350</f>
        <v>13.461538461538462</v>
      </c>
      <c r="E353" s="369">
        <f>(E350*100)/M350</f>
        <v>5.7692307692307692</v>
      </c>
      <c r="F353" s="369">
        <f>(F350*100)/M350</f>
        <v>13.461538461538462</v>
      </c>
      <c r="G353" s="369">
        <f>(G350*100)/M350</f>
        <v>13.461538461538462</v>
      </c>
      <c r="H353" s="369">
        <f>(H350*100)/M350</f>
        <v>12.179487179487179</v>
      </c>
      <c r="I353" s="369">
        <f>(I350*100)/M350</f>
        <v>10.897435897435898</v>
      </c>
      <c r="J353" s="369">
        <f>(J350*100)/M350</f>
        <v>0</v>
      </c>
      <c r="K353" s="275"/>
      <c r="L353" s="275"/>
      <c r="M353" s="256">
        <f t="shared" ref="M353:M358" si="202">SUM(C353:L353)</f>
        <v>100</v>
      </c>
      <c r="N353" s="578">
        <f>Q353+R353+S353</f>
        <v>73.376623376623371</v>
      </c>
      <c r="O353" s="242"/>
      <c r="P353" s="290" t="s">
        <v>28</v>
      </c>
      <c r="Q353" s="239">
        <f>(Q350*100)/AA350</f>
        <v>40.909090909090907</v>
      </c>
      <c r="R353" s="239">
        <f>(R350*100)/AA350</f>
        <v>20.129870129870131</v>
      </c>
      <c r="S353" s="239">
        <f>(S350*100)/AA350</f>
        <v>12.337662337662337</v>
      </c>
      <c r="T353" s="239">
        <f>(T350*100)/AA350</f>
        <v>5.1948051948051948</v>
      </c>
      <c r="U353" s="239">
        <f>(U350*100)/AA350</f>
        <v>7.1428571428571432</v>
      </c>
      <c r="V353" s="239">
        <f>(V350*100)/AA350</f>
        <v>4.5454545454545459</v>
      </c>
      <c r="W353" s="239">
        <f>(W350*100)/AA350</f>
        <v>3.2467532467532467</v>
      </c>
      <c r="X353" s="150">
        <f>(X350*100)/AA350</f>
        <v>6.4935064935064934</v>
      </c>
      <c r="Y353" s="51"/>
      <c r="Z353" s="51"/>
      <c r="AA353" s="282">
        <f t="shared" ref="AA353:AA358" si="203">SUM(Q353:Z353)</f>
        <v>99.999999999999986</v>
      </c>
    </row>
    <row r="354" spans="1:27" ht="18.75" x14ac:dyDescent="0.2">
      <c r="A354" s="182"/>
      <c r="B354" s="418" t="s">
        <v>169</v>
      </c>
      <c r="C354" s="275">
        <v>27</v>
      </c>
      <c r="D354" s="275">
        <v>10</v>
      </c>
      <c r="E354" s="275">
        <v>6</v>
      </c>
      <c r="F354" s="275">
        <v>5</v>
      </c>
      <c r="G354" s="275">
        <v>2</v>
      </c>
      <c r="H354" s="275"/>
      <c r="I354" s="275">
        <v>3</v>
      </c>
      <c r="J354" s="275"/>
      <c r="K354" s="275"/>
      <c r="L354" s="275"/>
      <c r="M354" s="256">
        <f t="shared" si="202"/>
        <v>53</v>
      </c>
      <c r="N354" s="436"/>
      <c r="O354" s="242"/>
      <c r="P354" s="290" t="s">
        <v>170</v>
      </c>
      <c r="Q354" s="53">
        <v>35</v>
      </c>
      <c r="R354" s="53">
        <v>16</v>
      </c>
      <c r="S354" s="53">
        <v>3</v>
      </c>
      <c r="T354" s="53">
        <v>0</v>
      </c>
      <c r="U354" s="53">
        <v>0</v>
      </c>
      <c r="V354" s="53">
        <v>0</v>
      </c>
      <c r="W354" s="53">
        <v>0</v>
      </c>
      <c r="X354" s="53">
        <v>1</v>
      </c>
      <c r="Y354" s="51"/>
      <c r="Z354" s="51"/>
      <c r="AA354" s="282">
        <f t="shared" si="203"/>
        <v>55</v>
      </c>
    </row>
    <row r="355" spans="1:27" ht="18.75" x14ac:dyDescent="0.2">
      <c r="A355" s="182"/>
      <c r="B355" s="418" t="s">
        <v>173</v>
      </c>
      <c r="C355" s="275">
        <v>1</v>
      </c>
      <c r="D355" s="275"/>
      <c r="E355" s="275">
        <v>2</v>
      </c>
      <c r="F355" s="275">
        <v>6</v>
      </c>
      <c r="G355" s="275">
        <v>7</v>
      </c>
      <c r="H355" s="275">
        <v>5</v>
      </c>
      <c r="I355" s="275">
        <v>2</v>
      </c>
      <c r="J355" s="275">
        <v>1</v>
      </c>
      <c r="K355" s="275"/>
      <c r="L355" s="275"/>
      <c r="M355" s="256">
        <f t="shared" si="202"/>
        <v>24</v>
      </c>
      <c r="N355" s="436"/>
      <c r="O355" s="242"/>
      <c r="P355" s="290" t="s">
        <v>174</v>
      </c>
      <c r="Q355" s="53">
        <v>1</v>
      </c>
      <c r="R355" s="53">
        <v>2</v>
      </c>
      <c r="S355" s="53">
        <v>2</v>
      </c>
      <c r="T355" s="53">
        <v>9</v>
      </c>
      <c r="U355" s="53">
        <v>10</v>
      </c>
      <c r="V355" s="53">
        <v>0</v>
      </c>
      <c r="W355" s="53">
        <v>0</v>
      </c>
      <c r="X355" s="53">
        <v>1</v>
      </c>
      <c r="Y355" s="51"/>
      <c r="Z355" s="51"/>
      <c r="AA355" s="282">
        <f t="shared" si="203"/>
        <v>25</v>
      </c>
    </row>
    <row r="356" spans="1:27" ht="18.75" x14ac:dyDescent="0.2">
      <c r="A356" s="182"/>
      <c r="B356" s="418" t="s">
        <v>171</v>
      </c>
      <c r="C356" s="275">
        <v>10</v>
      </c>
      <c r="D356" s="275">
        <v>3</v>
      </c>
      <c r="E356" s="275">
        <v>1</v>
      </c>
      <c r="F356" s="275"/>
      <c r="G356" s="275"/>
      <c r="H356" s="275"/>
      <c r="I356" s="275"/>
      <c r="J356" s="275"/>
      <c r="K356" s="275"/>
      <c r="L356" s="275"/>
      <c r="M356" s="256">
        <f>SUM(C356:L356)</f>
        <v>14</v>
      </c>
      <c r="N356" s="436"/>
      <c r="O356" s="242"/>
      <c r="P356" s="290" t="s">
        <v>172</v>
      </c>
      <c r="Q356" s="53">
        <v>7</v>
      </c>
      <c r="R356" s="53">
        <v>6</v>
      </c>
      <c r="S356" s="53">
        <v>1</v>
      </c>
      <c r="T356" s="53">
        <v>0</v>
      </c>
      <c r="U356" s="53">
        <v>0</v>
      </c>
      <c r="V356" s="53">
        <v>0</v>
      </c>
      <c r="W356" s="53">
        <v>1</v>
      </c>
      <c r="X356" s="53">
        <v>0</v>
      </c>
      <c r="Y356" s="51"/>
      <c r="Z356" s="51"/>
      <c r="AA356" s="282">
        <f>SUM(Q356:Z356)</f>
        <v>15</v>
      </c>
    </row>
    <row r="357" spans="1:27" ht="18.75" x14ac:dyDescent="0.2">
      <c r="A357" s="182"/>
      <c r="B357" s="256" t="s">
        <v>5</v>
      </c>
      <c r="C357" s="275">
        <f t="shared" ref="C357:J357" si="204">SUM(C354:C356)</f>
        <v>38</v>
      </c>
      <c r="D357" s="275">
        <f t="shared" si="204"/>
        <v>13</v>
      </c>
      <c r="E357" s="275">
        <f t="shared" si="204"/>
        <v>9</v>
      </c>
      <c r="F357" s="275">
        <f t="shared" si="204"/>
        <v>11</v>
      </c>
      <c r="G357" s="275">
        <f t="shared" si="204"/>
        <v>9</v>
      </c>
      <c r="H357" s="275">
        <f t="shared" si="204"/>
        <v>5</v>
      </c>
      <c r="I357" s="275">
        <f t="shared" si="204"/>
        <v>5</v>
      </c>
      <c r="J357" s="275">
        <f t="shared" si="204"/>
        <v>1</v>
      </c>
      <c r="K357" s="275"/>
      <c r="L357" s="275"/>
      <c r="M357" s="256">
        <f t="shared" si="202"/>
        <v>91</v>
      </c>
      <c r="N357" s="436"/>
      <c r="O357" s="242"/>
      <c r="P357" s="290" t="s">
        <v>5</v>
      </c>
      <c r="Q357" s="51">
        <f>SUM(Q354:Q355)</f>
        <v>36</v>
      </c>
      <c r="R357" s="51">
        <f>SUM(R354:R356)</f>
        <v>24</v>
      </c>
      <c r="S357" s="51">
        <f>SUM(S354:S356)</f>
        <v>6</v>
      </c>
      <c r="T357" s="51">
        <f>SUM(T354:T356)</f>
        <v>9</v>
      </c>
      <c r="U357" s="51">
        <f>SUM(U354:U356)</f>
        <v>10</v>
      </c>
      <c r="V357" s="51">
        <f>SUM(V354:V356)</f>
        <v>0</v>
      </c>
      <c r="W357" s="51">
        <f>SUM(W354:W355)</f>
        <v>0</v>
      </c>
      <c r="X357" s="275">
        <f>SUM(X354:X355)</f>
        <v>2</v>
      </c>
      <c r="Y357" s="51"/>
      <c r="Z357" s="51"/>
      <c r="AA357" s="282">
        <f t="shared" si="203"/>
        <v>87</v>
      </c>
    </row>
    <row r="358" spans="1:27" ht="18.75" x14ac:dyDescent="0.2">
      <c r="A358" s="182"/>
      <c r="B358" s="256" t="s">
        <v>242</v>
      </c>
      <c r="C358" s="275">
        <f t="shared" ref="C358:J358" si="205">C357*C338</f>
        <v>152</v>
      </c>
      <c r="D358" s="275">
        <f t="shared" si="205"/>
        <v>45.5</v>
      </c>
      <c r="E358" s="275">
        <f t="shared" si="205"/>
        <v>27</v>
      </c>
      <c r="F358" s="275">
        <f t="shared" si="205"/>
        <v>27.5</v>
      </c>
      <c r="G358" s="275">
        <f t="shared" si="205"/>
        <v>18</v>
      </c>
      <c r="H358" s="275">
        <f t="shared" si="205"/>
        <v>7.5</v>
      </c>
      <c r="I358" s="275">
        <f t="shared" si="205"/>
        <v>5</v>
      </c>
      <c r="J358" s="275">
        <f t="shared" si="205"/>
        <v>0</v>
      </c>
      <c r="K358" s="275"/>
      <c r="L358" s="275"/>
      <c r="M358" s="256">
        <f t="shared" si="202"/>
        <v>282.5</v>
      </c>
      <c r="N358" s="436"/>
      <c r="O358" s="242"/>
      <c r="P358" s="290" t="s">
        <v>242</v>
      </c>
      <c r="Q358" s="51">
        <f t="shared" ref="Q358:X358" si="206">Q357*Q338</f>
        <v>144</v>
      </c>
      <c r="R358" s="51">
        <f t="shared" si="206"/>
        <v>84</v>
      </c>
      <c r="S358" s="51">
        <f t="shared" si="206"/>
        <v>18</v>
      </c>
      <c r="T358" s="51">
        <f t="shared" si="206"/>
        <v>22.5</v>
      </c>
      <c r="U358" s="51">
        <f t="shared" si="206"/>
        <v>20</v>
      </c>
      <c r="V358" s="51">
        <f t="shared" si="206"/>
        <v>0</v>
      </c>
      <c r="W358" s="51">
        <f t="shared" si="206"/>
        <v>0</v>
      </c>
      <c r="X358" s="51">
        <f t="shared" si="206"/>
        <v>0</v>
      </c>
      <c r="Y358" s="51"/>
      <c r="Z358" s="51"/>
      <c r="AA358" s="282">
        <f t="shared" si="203"/>
        <v>288.5</v>
      </c>
    </row>
    <row r="359" spans="1:27" ht="18.75" x14ac:dyDescent="0.2">
      <c r="A359" s="182"/>
      <c r="B359" s="256" t="s">
        <v>26</v>
      </c>
      <c r="C359" s="369">
        <f>M358/M357</f>
        <v>3.1043956043956045</v>
      </c>
      <c r="D359" s="369"/>
      <c r="E359" s="369"/>
      <c r="F359" s="369"/>
      <c r="G359" s="369"/>
      <c r="H359" s="369"/>
      <c r="I359" s="369"/>
      <c r="J359" s="369"/>
      <c r="K359" s="275"/>
      <c r="L359" s="275"/>
      <c r="M359" s="256"/>
      <c r="N359" s="436"/>
      <c r="O359" s="242"/>
      <c r="P359" s="290" t="s">
        <v>26</v>
      </c>
      <c r="Q359" s="150">
        <f>AA358/AA357</f>
        <v>3.3160919540229883</v>
      </c>
      <c r="R359" s="51"/>
      <c r="S359" s="51"/>
      <c r="T359" s="51"/>
      <c r="U359" s="51"/>
      <c r="V359" s="51"/>
      <c r="W359" s="51"/>
      <c r="X359" s="51"/>
      <c r="Y359" s="51"/>
      <c r="Z359" s="51"/>
      <c r="AA359" s="282"/>
    </row>
    <row r="360" spans="1:27" ht="18.75" x14ac:dyDescent="0.2">
      <c r="A360" s="182"/>
      <c r="B360" s="256" t="s">
        <v>28</v>
      </c>
      <c r="C360" s="369">
        <f>(C357*100)/M357</f>
        <v>41.758241758241759</v>
      </c>
      <c r="D360" s="369">
        <f>(D357*100)/M357</f>
        <v>14.285714285714286</v>
      </c>
      <c r="E360" s="369">
        <f>(E357*100)/M357</f>
        <v>9.8901098901098905</v>
      </c>
      <c r="F360" s="369">
        <f>(F357*100)/M357</f>
        <v>12.087912087912088</v>
      </c>
      <c r="G360" s="369">
        <f>(G357*100)/M357</f>
        <v>9.8901098901098905</v>
      </c>
      <c r="H360" s="369">
        <f>(H357*100)/M357</f>
        <v>5.4945054945054945</v>
      </c>
      <c r="I360" s="369">
        <f>(I357*100)/M357</f>
        <v>5.4945054945054945</v>
      </c>
      <c r="J360" s="369">
        <f>(J357*100)/M357</f>
        <v>1.098901098901099</v>
      </c>
      <c r="K360" s="275"/>
      <c r="L360" s="275"/>
      <c r="M360" s="256">
        <f t="shared" ref="M360:M366" si="207">SUM(C360:L360)</f>
        <v>99.999999999999986</v>
      </c>
      <c r="N360" s="578">
        <f>Q360+R360+S360</f>
        <v>75.862068965517238</v>
      </c>
      <c r="O360" s="242"/>
      <c r="P360" s="290" t="s">
        <v>28</v>
      </c>
      <c r="Q360" s="150">
        <f>(Q357*100)/AA357</f>
        <v>41.379310344827587</v>
      </c>
      <c r="R360" s="150">
        <f>(R357*100)/AA357</f>
        <v>27.586206896551722</v>
      </c>
      <c r="S360" s="150">
        <f>(S357*100)/AA357</f>
        <v>6.8965517241379306</v>
      </c>
      <c r="T360" s="150">
        <f>(T357*100)/AA357</f>
        <v>10.344827586206897</v>
      </c>
      <c r="U360" s="150">
        <f>(U357*100)/AA357</f>
        <v>11.494252873563218</v>
      </c>
      <c r="V360" s="150">
        <f>(V357*100)/AA357</f>
        <v>0</v>
      </c>
      <c r="W360" s="150">
        <f>(W357*100)/AA357</f>
        <v>0</v>
      </c>
      <c r="X360" s="150">
        <f>(X357*100)/AA357</f>
        <v>2.2988505747126435</v>
      </c>
      <c r="Y360" s="51"/>
      <c r="Z360" s="51"/>
      <c r="AA360" s="282">
        <f t="shared" ref="AA360:AA366" si="208">SUM(Q360:Z360)</f>
        <v>99.999999999999986</v>
      </c>
    </row>
    <row r="361" spans="1:27" ht="18.75" x14ac:dyDescent="0.2">
      <c r="A361" s="182"/>
      <c r="B361" s="431" t="s">
        <v>175</v>
      </c>
      <c r="C361" s="256">
        <v>13</v>
      </c>
      <c r="D361" s="256">
        <v>1</v>
      </c>
      <c r="E361" s="256">
        <v>1</v>
      </c>
      <c r="F361" s="256">
        <v>3</v>
      </c>
      <c r="G361" s="256">
        <v>1</v>
      </c>
      <c r="H361" s="256">
        <v>2</v>
      </c>
      <c r="I361" s="256">
        <v>6</v>
      </c>
      <c r="J361" s="256">
        <v>13</v>
      </c>
      <c r="K361" s="256"/>
      <c r="L361" s="275"/>
      <c r="M361" s="256">
        <f t="shared" si="207"/>
        <v>40</v>
      </c>
      <c r="N361" s="436"/>
      <c r="O361" s="242"/>
      <c r="P361" s="290" t="s">
        <v>176</v>
      </c>
      <c r="Q361" s="53">
        <v>7</v>
      </c>
      <c r="R361" s="53">
        <v>4</v>
      </c>
      <c r="S361" s="53">
        <v>2</v>
      </c>
      <c r="T361" s="53">
        <v>7</v>
      </c>
      <c r="U361" s="53">
        <v>1</v>
      </c>
      <c r="V361" s="53">
        <v>3</v>
      </c>
      <c r="W361" s="53">
        <v>1</v>
      </c>
      <c r="X361" s="53">
        <v>14</v>
      </c>
      <c r="Y361" s="53"/>
      <c r="Z361" s="51"/>
      <c r="AA361" s="282">
        <f t="shared" si="208"/>
        <v>39</v>
      </c>
    </row>
    <row r="362" spans="1:27" ht="18.75" x14ac:dyDescent="0.2">
      <c r="A362" s="182"/>
      <c r="B362" s="431" t="s">
        <v>177</v>
      </c>
      <c r="C362" s="256">
        <v>7</v>
      </c>
      <c r="D362" s="256">
        <v>12</v>
      </c>
      <c r="E362" s="256">
        <v>14</v>
      </c>
      <c r="F362" s="256">
        <v>5</v>
      </c>
      <c r="G362" s="256"/>
      <c r="H362" s="256">
        <v>1</v>
      </c>
      <c r="I362" s="256"/>
      <c r="J362" s="256">
        <v>1</v>
      </c>
      <c r="K362" s="256"/>
      <c r="L362" s="275"/>
      <c r="M362" s="256">
        <f t="shared" si="207"/>
        <v>40</v>
      </c>
      <c r="N362" s="436"/>
      <c r="O362" s="242"/>
      <c r="P362" s="290" t="s">
        <v>226</v>
      </c>
      <c r="Q362" s="53">
        <v>1</v>
      </c>
      <c r="R362" s="53">
        <v>3</v>
      </c>
      <c r="S362" s="53">
        <v>3</v>
      </c>
      <c r="T362" s="53">
        <v>1</v>
      </c>
      <c r="U362" s="53">
        <v>0</v>
      </c>
      <c r="V362" s="53">
        <v>0</v>
      </c>
      <c r="W362" s="53">
        <v>0</v>
      </c>
      <c r="X362" s="53">
        <v>0</v>
      </c>
      <c r="Y362" s="53"/>
      <c r="Z362" s="51"/>
      <c r="AA362" s="282">
        <f t="shared" si="208"/>
        <v>8</v>
      </c>
    </row>
    <row r="363" spans="1:27" ht="18.75" x14ac:dyDescent="0.2">
      <c r="A363" s="182"/>
      <c r="B363" s="431" t="s">
        <v>218</v>
      </c>
      <c r="C363" s="256"/>
      <c r="D363" s="256">
        <v>1</v>
      </c>
      <c r="E363" s="256"/>
      <c r="F363" s="256">
        <v>4</v>
      </c>
      <c r="G363" s="256">
        <v>3</v>
      </c>
      <c r="H363" s="256">
        <v>1</v>
      </c>
      <c r="I363" s="256"/>
      <c r="J363" s="256"/>
      <c r="K363" s="256"/>
      <c r="L363" s="275"/>
      <c r="M363" s="256">
        <f t="shared" si="207"/>
        <v>9</v>
      </c>
      <c r="N363" s="436"/>
      <c r="O363" s="242"/>
      <c r="P363" s="290" t="s">
        <v>178</v>
      </c>
      <c r="Q363" s="53">
        <v>6</v>
      </c>
      <c r="R363" s="53">
        <v>8</v>
      </c>
      <c r="S363" s="53">
        <v>8</v>
      </c>
      <c r="T363" s="53">
        <v>3</v>
      </c>
      <c r="U363" s="53">
        <v>0</v>
      </c>
      <c r="V363" s="53">
        <v>5</v>
      </c>
      <c r="W363" s="53">
        <v>2</v>
      </c>
      <c r="X363" s="53">
        <v>7</v>
      </c>
      <c r="Y363" s="53"/>
      <c r="Z363" s="51"/>
      <c r="AA363" s="282">
        <f t="shared" si="208"/>
        <v>39</v>
      </c>
    </row>
    <row r="364" spans="1:27" s="1" customFormat="1" ht="18.75" x14ac:dyDescent="0.2">
      <c r="A364" s="182"/>
      <c r="B364" s="431" t="s">
        <v>326</v>
      </c>
      <c r="C364" s="256">
        <v>2</v>
      </c>
      <c r="D364" s="256">
        <v>2</v>
      </c>
      <c r="E364" s="256">
        <v>2</v>
      </c>
      <c r="F364" s="256">
        <v>3</v>
      </c>
      <c r="G364" s="256"/>
      <c r="H364" s="256"/>
      <c r="I364" s="256"/>
      <c r="J364" s="256"/>
      <c r="K364" s="256"/>
      <c r="L364" s="275"/>
      <c r="M364" s="256">
        <f>SUM(C364:L364)</f>
        <v>9</v>
      </c>
      <c r="N364" s="436"/>
      <c r="O364" s="242"/>
      <c r="P364" s="290" t="s">
        <v>349</v>
      </c>
      <c r="Q364" s="53">
        <v>0</v>
      </c>
      <c r="R364" s="53">
        <v>1</v>
      </c>
      <c r="S364" s="53">
        <v>2</v>
      </c>
      <c r="T364" s="53">
        <v>1</v>
      </c>
      <c r="U364" s="53">
        <v>2</v>
      </c>
      <c r="V364" s="53">
        <v>2</v>
      </c>
      <c r="W364" s="53">
        <v>0</v>
      </c>
      <c r="X364" s="53">
        <v>0</v>
      </c>
      <c r="Y364" s="53"/>
      <c r="Z364" s="51"/>
      <c r="AA364" s="282">
        <f t="shared" si="208"/>
        <v>8</v>
      </c>
    </row>
    <row r="365" spans="1:27" ht="18.75" x14ac:dyDescent="0.2">
      <c r="A365" s="182"/>
      <c r="B365" s="256" t="s">
        <v>5</v>
      </c>
      <c r="C365" s="256">
        <f t="shared" ref="C365:J365" si="209">SUM(C361:C363)</f>
        <v>20</v>
      </c>
      <c r="D365" s="256">
        <f t="shared" si="209"/>
        <v>14</v>
      </c>
      <c r="E365" s="256">
        <f t="shared" si="209"/>
        <v>15</v>
      </c>
      <c r="F365" s="256">
        <f t="shared" si="209"/>
        <v>12</v>
      </c>
      <c r="G365" s="256">
        <f t="shared" si="209"/>
        <v>4</v>
      </c>
      <c r="H365" s="256">
        <f t="shared" si="209"/>
        <v>4</v>
      </c>
      <c r="I365" s="256">
        <f t="shared" si="209"/>
        <v>6</v>
      </c>
      <c r="J365" s="256">
        <f t="shared" si="209"/>
        <v>14</v>
      </c>
      <c r="K365" s="256"/>
      <c r="L365" s="275"/>
      <c r="M365" s="256">
        <f t="shared" si="207"/>
        <v>89</v>
      </c>
      <c r="N365" s="436"/>
      <c r="O365" s="242"/>
      <c r="P365" s="290" t="s">
        <v>5</v>
      </c>
      <c r="Q365" s="53">
        <f t="shared" ref="Q365:X365" si="210">SUM(Q361:Q364)</f>
        <v>14</v>
      </c>
      <c r="R365" s="53">
        <f t="shared" si="210"/>
        <v>16</v>
      </c>
      <c r="S365" s="53">
        <f t="shared" si="210"/>
        <v>15</v>
      </c>
      <c r="T365" s="53">
        <f t="shared" si="210"/>
        <v>12</v>
      </c>
      <c r="U365" s="53">
        <f t="shared" si="210"/>
        <v>3</v>
      </c>
      <c r="V365" s="53">
        <f t="shared" si="210"/>
        <v>10</v>
      </c>
      <c r="W365" s="53">
        <f t="shared" si="210"/>
        <v>3</v>
      </c>
      <c r="X365" s="53">
        <f t="shared" si="210"/>
        <v>21</v>
      </c>
      <c r="Y365" s="53"/>
      <c r="Z365" s="51"/>
      <c r="AA365" s="282">
        <f t="shared" si="208"/>
        <v>94</v>
      </c>
    </row>
    <row r="366" spans="1:27" ht="18.75" x14ac:dyDescent="0.2">
      <c r="A366" s="182"/>
      <c r="B366" s="256" t="s">
        <v>242</v>
      </c>
      <c r="C366" s="256">
        <f t="shared" ref="C366:J366" si="211">C365*C338</f>
        <v>80</v>
      </c>
      <c r="D366" s="256">
        <f t="shared" si="211"/>
        <v>49</v>
      </c>
      <c r="E366" s="256">
        <f t="shared" si="211"/>
        <v>45</v>
      </c>
      <c r="F366" s="256">
        <f t="shared" si="211"/>
        <v>30</v>
      </c>
      <c r="G366" s="256">
        <f t="shared" si="211"/>
        <v>8</v>
      </c>
      <c r="H366" s="256">
        <f t="shared" si="211"/>
        <v>6</v>
      </c>
      <c r="I366" s="256">
        <f t="shared" si="211"/>
        <v>6</v>
      </c>
      <c r="J366" s="256">
        <f t="shared" si="211"/>
        <v>0</v>
      </c>
      <c r="K366" s="256"/>
      <c r="L366" s="275"/>
      <c r="M366" s="256">
        <f t="shared" si="207"/>
        <v>224</v>
      </c>
      <c r="N366" s="436"/>
      <c r="O366" s="242"/>
      <c r="P366" s="290" t="s">
        <v>242</v>
      </c>
      <c r="Q366" s="53">
        <f t="shared" ref="Q366:X366" si="212">Q365*Q338</f>
        <v>56</v>
      </c>
      <c r="R366" s="53">
        <f t="shared" si="212"/>
        <v>56</v>
      </c>
      <c r="S366" s="53">
        <f t="shared" si="212"/>
        <v>45</v>
      </c>
      <c r="T366" s="53">
        <f t="shared" si="212"/>
        <v>30</v>
      </c>
      <c r="U366" s="53">
        <f t="shared" si="212"/>
        <v>6</v>
      </c>
      <c r="V366" s="53">
        <f t="shared" si="212"/>
        <v>15</v>
      </c>
      <c r="W366" s="53">
        <f t="shared" si="212"/>
        <v>3</v>
      </c>
      <c r="X366" s="53">
        <f t="shared" si="212"/>
        <v>0</v>
      </c>
      <c r="Y366" s="53"/>
      <c r="Z366" s="51"/>
      <c r="AA366" s="282">
        <f t="shared" si="208"/>
        <v>211</v>
      </c>
    </row>
    <row r="367" spans="1:27" ht="18.75" x14ac:dyDescent="0.2">
      <c r="A367" s="182"/>
      <c r="B367" s="256" t="s">
        <v>26</v>
      </c>
      <c r="C367" s="256">
        <f>M366/M365</f>
        <v>2.5168539325842696</v>
      </c>
      <c r="D367" s="256"/>
      <c r="E367" s="256"/>
      <c r="F367" s="256"/>
      <c r="G367" s="256"/>
      <c r="H367" s="256"/>
      <c r="I367" s="256"/>
      <c r="J367" s="256"/>
      <c r="K367" s="256"/>
      <c r="L367" s="275"/>
      <c r="M367" s="256"/>
      <c r="N367" s="436"/>
      <c r="O367" s="242"/>
      <c r="P367" s="290" t="s">
        <v>26</v>
      </c>
      <c r="Q367" s="80">
        <f>AA366/AA365</f>
        <v>2.2446808510638299</v>
      </c>
      <c r="R367" s="53"/>
      <c r="S367" s="53"/>
      <c r="T367" s="53"/>
      <c r="U367" s="53"/>
      <c r="V367" s="53"/>
      <c r="W367" s="53"/>
      <c r="X367" s="53"/>
      <c r="Y367" s="53"/>
      <c r="Z367" s="51"/>
      <c r="AA367" s="282"/>
    </row>
    <row r="368" spans="1:27" ht="18.75" x14ac:dyDescent="0.2">
      <c r="A368" s="182"/>
      <c r="B368" s="256" t="s">
        <v>28</v>
      </c>
      <c r="C368" s="257">
        <f>(C365*100)/M365</f>
        <v>22.471910112359552</v>
      </c>
      <c r="D368" s="257">
        <f>(D365*100)/M365</f>
        <v>15.730337078651685</v>
      </c>
      <c r="E368" s="257">
        <f>(E365*100)/M365</f>
        <v>16.853932584269664</v>
      </c>
      <c r="F368" s="257">
        <f>(F365*100)/M365</f>
        <v>13.48314606741573</v>
      </c>
      <c r="G368" s="257">
        <f>(G365*100)/M365</f>
        <v>4.4943820224719104</v>
      </c>
      <c r="H368" s="257">
        <f>(H365*100)/M365</f>
        <v>4.4943820224719104</v>
      </c>
      <c r="I368" s="257">
        <f>(I365*100)/M365</f>
        <v>6.7415730337078648</v>
      </c>
      <c r="J368" s="257">
        <f>(J365*100)/M365</f>
        <v>15.730337078651685</v>
      </c>
      <c r="K368" s="256"/>
      <c r="L368" s="275"/>
      <c r="M368" s="256">
        <f t="shared" ref="M368:M373" si="213">SUM(C368:L368)</f>
        <v>100</v>
      </c>
      <c r="N368" s="578"/>
      <c r="O368" s="242"/>
      <c r="P368" s="290" t="s">
        <v>28</v>
      </c>
      <c r="Q368" s="240">
        <f>(Q365*100)/AA365</f>
        <v>14.893617021276595</v>
      </c>
      <c r="R368" s="240">
        <f>(R365*100)/AA365</f>
        <v>17.021276595744681</v>
      </c>
      <c r="S368" s="240">
        <f>(S365*100)/AA365</f>
        <v>15.957446808510639</v>
      </c>
      <c r="T368" s="240">
        <f>(T365*100)/AA365</f>
        <v>12.76595744680851</v>
      </c>
      <c r="U368" s="240">
        <f>(U365*100)/AA365</f>
        <v>3.1914893617021276</v>
      </c>
      <c r="V368" s="240">
        <f>(V365*100)/AA365</f>
        <v>10.638297872340425</v>
      </c>
      <c r="W368" s="240">
        <f>(W365*100)/AA365</f>
        <v>3.1914893617021276</v>
      </c>
      <c r="X368" s="240">
        <f>(X365*100)/AA365</f>
        <v>22.340425531914892</v>
      </c>
      <c r="Y368" s="53"/>
      <c r="Z368" s="51"/>
      <c r="AA368" s="282">
        <f t="shared" ref="AA368:AA373" si="214">SUM(Q368:Z368)</f>
        <v>100</v>
      </c>
    </row>
    <row r="369" spans="1:27" ht="18.75" x14ac:dyDescent="0.2">
      <c r="A369" s="182"/>
      <c r="B369" s="431" t="s">
        <v>179</v>
      </c>
      <c r="C369" s="256">
        <v>6</v>
      </c>
      <c r="D369" s="256">
        <v>6</v>
      </c>
      <c r="E369" s="256">
        <v>10</v>
      </c>
      <c r="F369" s="256">
        <v>14</v>
      </c>
      <c r="G369" s="256">
        <v>4</v>
      </c>
      <c r="H369" s="256">
        <v>2</v>
      </c>
      <c r="I369" s="256">
        <v>5</v>
      </c>
      <c r="J369" s="256">
        <v>7</v>
      </c>
      <c r="K369" s="256"/>
      <c r="L369" s="275"/>
      <c r="M369" s="256">
        <f t="shared" si="213"/>
        <v>54</v>
      </c>
      <c r="N369" s="436"/>
      <c r="O369" s="242"/>
      <c r="P369" s="290" t="s">
        <v>180</v>
      </c>
      <c r="Q369" s="53">
        <v>41</v>
      </c>
      <c r="R369" s="53">
        <v>7</v>
      </c>
      <c r="S369" s="53">
        <v>0</v>
      </c>
      <c r="T369" s="53">
        <v>0</v>
      </c>
      <c r="U369" s="53">
        <v>0</v>
      </c>
      <c r="V369" s="53">
        <v>0</v>
      </c>
      <c r="W369" s="53">
        <v>0</v>
      </c>
      <c r="X369" s="53">
        <v>6</v>
      </c>
      <c r="Y369" s="53"/>
      <c r="Z369" s="51"/>
      <c r="AA369" s="282">
        <f t="shared" si="214"/>
        <v>54</v>
      </c>
    </row>
    <row r="370" spans="1:27" ht="18.75" x14ac:dyDescent="0.2">
      <c r="A370" s="182"/>
      <c r="B370" s="431" t="s">
        <v>181</v>
      </c>
      <c r="C370" s="256">
        <v>1</v>
      </c>
      <c r="D370" s="256">
        <v>5</v>
      </c>
      <c r="E370" s="256">
        <v>20</v>
      </c>
      <c r="F370" s="256">
        <v>7</v>
      </c>
      <c r="G370" s="256">
        <v>2</v>
      </c>
      <c r="H370" s="256">
        <v>3</v>
      </c>
      <c r="I370" s="256">
        <v>13</v>
      </c>
      <c r="J370" s="256">
        <v>1</v>
      </c>
      <c r="K370" s="256"/>
      <c r="L370" s="275"/>
      <c r="M370" s="256">
        <f t="shared" si="213"/>
        <v>52</v>
      </c>
      <c r="N370" s="436"/>
      <c r="O370" s="242"/>
      <c r="P370" s="290" t="s">
        <v>184</v>
      </c>
      <c r="Q370" s="53">
        <v>31</v>
      </c>
      <c r="R370" s="53">
        <v>13</v>
      </c>
      <c r="S370" s="53">
        <v>3</v>
      </c>
      <c r="T370" s="53">
        <v>2</v>
      </c>
      <c r="U370" s="53">
        <v>0</v>
      </c>
      <c r="V370" s="53">
        <v>2</v>
      </c>
      <c r="W370" s="53">
        <v>2</v>
      </c>
      <c r="X370" s="53">
        <v>1</v>
      </c>
      <c r="Y370" s="53"/>
      <c r="Z370" s="51"/>
      <c r="AA370" s="282">
        <f t="shared" si="214"/>
        <v>54</v>
      </c>
    </row>
    <row r="371" spans="1:27" ht="18.75" x14ac:dyDescent="0.2">
      <c r="A371" s="182"/>
      <c r="B371" s="431" t="s">
        <v>185</v>
      </c>
      <c r="C371" s="256">
        <v>0</v>
      </c>
      <c r="D371" s="256">
        <v>0</v>
      </c>
      <c r="E371" s="256">
        <v>4</v>
      </c>
      <c r="F371" s="256">
        <v>6</v>
      </c>
      <c r="G371" s="256">
        <v>1</v>
      </c>
      <c r="H371" s="256">
        <v>0</v>
      </c>
      <c r="I371" s="256">
        <v>3</v>
      </c>
      <c r="J371" s="256">
        <v>3</v>
      </c>
      <c r="K371" s="256"/>
      <c r="L371" s="275"/>
      <c r="M371" s="256">
        <f t="shared" si="213"/>
        <v>17</v>
      </c>
      <c r="N371" s="436"/>
      <c r="O371" s="242"/>
      <c r="P371" s="290" t="s">
        <v>182</v>
      </c>
      <c r="Q371" s="53">
        <v>0</v>
      </c>
      <c r="R371" s="53">
        <v>0</v>
      </c>
      <c r="S371" s="53">
        <v>2</v>
      </c>
      <c r="T371" s="53">
        <v>3</v>
      </c>
      <c r="U371" s="53">
        <v>3</v>
      </c>
      <c r="V371" s="53">
        <v>2</v>
      </c>
      <c r="W371" s="53">
        <v>0</v>
      </c>
      <c r="X371" s="53">
        <v>3</v>
      </c>
      <c r="Y371" s="53"/>
      <c r="Z371" s="51"/>
      <c r="AA371" s="282">
        <f t="shared" si="214"/>
        <v>13</v>
      </c>
    </row>
    <row r="372" spans="1:27" ht="18.75" x14ac:dyDescent="0.2">
      <c r="A372" s="182"/>
      <c r="B372" s="256" t="s">
        <v>5</v>
      </c>
      <c r="C372" s="256">
        <f t="shared" ref="C372:J372" si="215">SUM(C369:C371)</f>
        <v>7</v>
      </c>
      <c r="D372" s="256">
        <f t="shared" si="215"/>
        <v>11</v>
      </c>
      <c r="E372" s="256">
        <f t="shared" si="215"/>
        <v>34</v>
      </c>
      <c r="F372" s="256">
        <f t="shared" si="215"/>
        <v>27</v>
      </c>
      <c r="G372" s="256">
        <f t="shared" si="215"/>
        <v>7</v>
      </c>
      <c r="H372" s="256">
        <f t="shared" si="215"/>
        <v>5</v>
      </c>
      <c r="I372" s="256">
        <f t="shared" si="215"/>
        <v>21</v>
      </c>
      <c r="J372" s="256">
        <f t="shared" si="215"/>
        <v>11</v>
      </c>
      <c r="K372" s="256"/>
      <c r="L372" s="275"/>
      <c r="M372" s="256">
        <f t="shared" si="213"/>
        <v>123</v>
      </c>
      <c r="N372" s="436"/>
      <c r="O372" s="242"/>
      <c r="P372" s="290" t="s">
        <v>5</v>
      </c>
      <c r="Q372" s="53">
        <f t="shared" ref="Q372:X372" si="216">SUM(Q369:Q371)</f>
        <v>72</v>
      </c>
      <c r="R372" s="53">
        <f t="shared" si="216"/>
        <v>20</v>
      </c>
      <c r="S372" s="53">
        <f t="shared" si="216"/>
        <v>5</v>
      </c>
      <c r="T372" s="53">
        <f t="shared" si="216"/>
        <v>5</v>
      </c>
      <c r="U372" s="53">
        <f t="shared" si="216"/>
        <v>3</v>
      </c>
      <c r="V372" s="53">
        <f t="shared" si="216"/>
        <v>4</v>
      </c>
      <c r="W372" s="53">
        <f t="shared" si="216"/>
        <v>2</v>
      </c>
      <c r="X372" s="53">
        <f t="shared" si="216"/>
        <v>10</v>
      </c>
      <c r="Y372" s="53"/>
      <c r="Z372" s="51"/>
      <c r="AA372" s="282">
        <f t="shared" si="214"/>
        <v>121</v>
      </c>
    </row>
    <row r="373" spans="1:27" ht="18.75" x14ac:dyDescent="0.2">
      <c r="A373" s="182"/>
      <c r="B373" s="256" t="s">
        <v>242</v>
      </c>
      <c r="C373" s="256">
        <f t="shared" ref="C373:J373" si="217">C372*C338</f>
        <v>28</v>
      </c>
      <c r="D373" s="256">
        <f t="shared" si="217"/>
        <v>38.5</v>
      </c>
      <c r="E373" s="256">
        <f t="shared" si="217"/>
        <v>102</v>
      </c>
      <c r="F373" s="256">
        <f t="shared" si="217"/>
        <v>67.5</v>
      </c>
      <c r="G373" s="256">
        <f t="shared" si="217"/>
        <v>14</v>
      </c>
      <c r="H373" s="256">
        <f t="shared" si="217"/>
        <v>7.5</v>
      </c>
      <c r="I373" s="256">
        <f t="shared" si="217"/>
        <v>21</v>
      </c>
      <c r="J373" s="256">
        <f t="shared" si="217"/>
        <v>0</v>
      </c>
      <c r="K373" s="256"/>
      <c r="L373" s="275"/>
      <c r="M373" s="256">
        <f t="shared" si="213"/>
        <v>278.5</v>
      </c>
      <c r="N373" s="436"/>
      <c r="O373" s="242"/>
      <c r="P373" s="290" t="s">
        <v>242</v>
      </c>
      <c r="Q373" s="53">
        <f t="shared" ref="Q373:X373" si="218">Q372*Q338</f>
        <v>288</v>
      </c>
      <c r="R373" s="53">
        <f t="shared" si="218"/>
        <v>70</v>
      </c>
      <c r="S373" s="53">
        <f t="shared" si="218"/>
        <v>15</v>
      </c>
      <c r="T373" s="53">
        <f t="shared" si="218"/>
        <v>12.5</v>
      </c>
      <c r="U373" s="53">
        <f t="shared" si="218"/>
        <v>6</v>
      </c>
      <c r="V373" s="53">
        <f t="shared" si="218"/>
        <v>6</v>
      </c>
      <c r="W373" s="53">
        <f t="shared" si="218"/>
        <v>2</v>
      </c>
      <c r="X373" s="53">
        <f t="shared" si="218"/>
        <v>0</v>
      </c>
      <c r="Y373" s="53"/>
      <c r="Z373" s="51"/>
      <c r="AA373" s="282">
        <f t="shared" si="214"/>
        <v>399.5</v>
      </c>
    </row>
    <row r="374" spans="1:27" ht="18.75" x14ac:dyDescent="0.2">
      <c r="A374" s="182"/>
      <c r="B374" s="256" t="s">
        <v>26</v>
      </c>
      <c r="C374" s="257">
        <f>M373/M372</f>
        <v>2.2642276422764227</v>
      </c>
      <c r="D374" s="257"/>
      <c r="E374" s="257"/>
      <c r="F374" s="257"/>
      <c r="G374" s="257"/>
      <c r="H374" s="257"/>
      <c r="I374" s="257"/>
      <c r="J374" s="257"/>
      <c r="K374" s="256"/>
      <c r="L374" s="275"/>
      <c r="M374" s="256"/>
      <c r="N374" s="436"/>
      <c r="O374" s="242"/>
      <c r="P374" s="290" t="s">
        <v>26</v>
      </c>
      <c r="Q374" s="80">
        <f>AA373/AA372</f>
        <v>3.3016528925619837</v>
      </c>
      <c r="R374" s="53"/>
      <c r="S374" s="53"/>
      <c r="T374" s="53"/>
      <c r="U374" s="53"/>
      <c r="V374" s="53"/>
      <c r="W374" s="53"/>
      <c r="X374" s="53"/>
      <c r="Y374" s="53"/>
      <c r="Z374" s="51"/>
      <c r="AA374" s="282"/>
    </row>
    <row r="375" spans="1:27" ht="18.75" x14ac:dyDescent="0.2">
      <c r="A375" s="182"/>
      <c r="B375" s="256" t="s">
        <v>28</v>
      </c>
      <c r="C375" s="257">
        <f>(C372*100)/M372</f>
        <v>5.691056910569106</v>
      </c>
      <c r="D375" s="257">
        <f>(D372*100)/M372</f>
        <v>8.9430894308943092</v>
      </c>
      <c r="E375" s="257">
        <f>(E372*100)/M372</f>
        <v>27.642276422764226</v>
      </c>
      <c r="F375" s="257">
        <f>(F372*100)/M372</f>
        <v>21.951219512195124</v>
      </c>
      <c r="G375" s="257">
        <f>(G372*100)/M372</f>
        <v>5.691056910569106</v>
      </c>
      <c r="H375" s="257">
        <f>(H372*100)/M372</f>
        <v>4.0650406504065044</v>
      </c>
      <c r="I375" s="257">
        <f>(I372*100)/M372</f>
        <v>17.073170731707318</v>
      </c>
      <c r="J375" s="257">
        <f>(J372*100)/M372</f>
        <v>8.9430894308943092</v>
      </c>
      <c r="K375" s="256"/>
      <c r="L375" s="275"/>
      <c r="M375" s="256">
        <f t="shared" ref="M375:M381" si="219">SUM(C375:L375)</f>
        <v>99.999999999999986</v>
      </c>
      <c r="N375" s="578"/>
      <c r="O375" s="242"/>
      <c r="P375" s="290" t="s">
        <v>28</v>
      </c>
      <c r="Q375" s="53">
        <f>(Q372*100)/AA372</f>
        <v>59.504132231404959</v>
      </c>
      <c r="R375" s="80">
        <f>(R372*100)/AA372</f>
        <v>16.528925619834709</v>
      </c>
      <c r="S375" s="80">
        <f>(S372*100)/AA372</f>
        <v>4.1322314049586772</v>
      </c>
      <c r="T375" s="80">
        <f>(T372*100)/AA372</f>
        <v>4.1322314049586772</v>
      </c>
      <c r="U375" s="80">
        <f>(U372*100)/AA372</f>
        <v>2.4793388429752068</v>
      </c>
      <c r="V375" s="80">
        <f>(V372*100)/AA372</f>
        <v>3.3057851239669422</v>
      </c>
      <c r="W375" s="80">
        <f>(W372*100)/AA372</f>
        <v>1.6528925619834711</v>
      </c>
      <c r="X375" s="80">
        <f>(X372*100)/AA372</f>
        <v>8.2644628099173545</v>
      </c>
      <c r="Y375" s="53"/>
      <c r="Z375" s="51"/>
      <c r="AA375" s="282">
        <f t="shared" ref="AA375:AA381" si="220">SUM(Q375:Z375)</f>
        <v>100</v>
      </c>
    </row>
    <row r="376" spans="1:27" ht="18.75" x14ac:dyDescent="0.2">
      <c r="A376" s="182"/>
      <c r="B376" s="431" t="s">
        <v>183</v>
      </c>
      <c r="C376" s="256">
        <v>13</v>
      </c>
      <c r="D376" s="256">
        <v>8</v>
      </c>
      <c r="E376" s="256">
        <v>4</v>
      </c>
      <c r="F376" s="256">
        <v>4</v>
      </c>
      <c r="G376" s="256">
        <v>4</v>
      </c>
      <c r="H376" s="256">
        <v>5</v>
      </c>
      <c r="I376" s="256">
        <v>0</v>
      </c>
      <c r="J376" s="256">
        <v>5</v>
      </c>
      <c r="K376" s="275"/>
      <c r="L376" s="275"/>
      <c r="M376" s="256">
        <f t="shared" si="219"/>
        <v>43</v>
      </c>
      <c r="N376" s="436"/>
      <c r="O376" s="242"/>
      <c r="P376" s="290" t="s">
        <v>186</v>
      </c>
      <c r="Q376" s="53">
        <v>14</v>
      </c>
      <c r="R376" s="53">
        <v>10</v>
      </c>
      <c r="S376" s="53">
        <v>3</v>
      </c>
      <c r="T376" s="53">
        <v>5</v>
      </c>
      <c r="U376" s="53">
        <v>2</v>
      </c>
      <c r="V376" s="53">
        <v>4</v>
      </c>
      <c r="W376" s="53">
        <v>1</v>
      </c>
      <c r="X376" s="53">
        <v>3</v>
      </c>
      <c r="Y376" s="51"/>
      <c r="Z376" s="51"/>
      <c r="AA376" s="282">
        <f t="shared" si="220"/>
        <v>42</v>
      </c>
    </row>
    <row r="377" spans="1:27" ht="18.75" x14ac:dyDescent="0.2">
      <c r="A377" s="182"/>
      <c r="B377" s="431" t="s">
        <v>219</v>
      </c>
      <c r="C377" s="256">
        <v>3</v>
      </c>
      <c r="D377" s="256">
        <v>2</v>
      </c>
      <c r="E377" s="256">
        <v>3</v>
      </c>
      <c r="F377" s="256">
        <v>1</v>
      </c>
      <c r="G377" s="256"/>
      <c r="H377" s="256"/>
      <c r="I377" s="256"/>
      <c r="J377" s="256"/>
      <c r="K377" s="275"/>
      <c r="L377" s="275"/>
      <c r="M377" s="256">
        <f t="shared" si="219"/>
        <v>9</v>
      </c>
      <c r="N377" s="436"/>
      <c r="O377" s="242"/>
      <c r="P377" s="290" t="s">
        <v>189</v>
      </c>
      <c r="Q377" s="53">
        <v>10</v>
      </c>
      <c r="R377" s="53">
        <v>11</v>
      </c>
      <c r="S377" s="53">
        <v>10</v>
      </c>
      <c r="T377" s="53">
        <v>3</v>
      </c>
      <c r="U377" s="53">
        <v>2</v>
      </c>
      <c r="V377" s="53">
        <v>0</v>
      </c>
      <c r="W377" s="53">
        <v>4</v>
      </c>
      <c r="X377" s="53">
        <v>2</v>
      </c>
      <c r="Y377" s="51"/>
      <c r="Z377" s="51"/>
      <c r="AA377" s="282">
        <f t="shared" si="220"/>
        <v>42</v>
      </c>
    </row>
    <row r="378" spans="1:27" ht="18.75" x14ac:dyDescent="0.2">
      <c r="A378" s="182"/>
      <c r="B378" s="431" t="s">
        <v>187</v>
      </c>
      <c r="C378" s="256">
        <v>4</v>
      </c>
      <c r="D378" s="256">
        <v>13</v>
      </c>
      <c r="E378" s="256">
        <v>11</v>
      </c>
      <c r="F378" s="256">
        <v>5</v>
      </c>
      <c r="G378" s="256">
        <v>2</v>
      </c>
      <c r="H378" s="256">
        <v>4</v>
      </c>
      <c r="I378" s="256">
        <v>4</v>
      </c>
      <c r="J378" s="256"/>
      <c r="K378" s="256"/>
      <c r="L378" s="275"/>
      <c r="M378" s="256">
        <f t="shared" si="219"/>
        <v>43</v>
      </c>
      <c r="N378" s="436"/>
      <c r="O378" s="242"/>
      <c r="P378" s="290" t="s">
        <v>188</v>
      </c>
      <c r="Q378" s="53">
        <v>1</v>
      </c>
      <c r="R378" s="53">
        <v>1</v>
      </c>
      <c r="S378" s="53">
        <v>1</v>
      </c>
      <c r="T378" s="53">
        <v>1</v>
      </c>
      <c r="U378" s="53">
        <v>3</v>
      </c>
      <c r="V378" s="53">
        <v>1</v>
      </c>
      <c r="W378" s="53">
        <v>1</v>
      </c>
      <c r="X378" s="53">
        <v>0</v>
      </c>
      <c r="Y378" s="53"/>
      <c r="Z378" s="51"/>
      <c r="AA378" s="282">
        <f t="shared" si="220"/>
        <v>9</v>
      </c>
    </row>
    <row r="379" spans="1:27" ht="18.75" x14ac:dyDescent="0.2">
      <c r="A379" s="182"/>
      <c r="B379" s="431" t="s">
        <v>326</v>
      </c>
      <c r="C379" s="275"/>
      <c r="D379" s="275"/>
      <c r="E379" s="275"/>
      <c r="F379" s="275"/>
      <c r="G379" s="275"/>
      <c r="H379" s="275"/>
      <c r="I379" s="275"/>
      <c r="J379" s="275"/>
      <c r="K379" s="275"/>
      <c r="L379" s="275"/>
      <c r="M379" s="256">
        <f t="shared" si="219"/>
        <v>0</v>
      </c>
      <c r="N379" s="436"/>
      <c r="O379" s="242"/>
      <c r="P379" s="294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282"/>
    </row>
    <row r="380" spans="1:27" ht="18.75" x14ac:dyDescent="0.2">
      <c r="A380" s="182"/>
      <c r="B380" s="256" t="s">
        <v>5</v>
      </c>
      <c r="C380" s="275">
        <f t="shared" ref="C380:J380" si="221">SUM(C376:C379)</f>
        <v>20</v>
      </c>
      <c r="D380" s="275">
        <f t="shared" si="221"/>
        <v>23</v>
      </c>
      <c r="E380" s="275">
        <f t="shared" si="221"/>
        <v>18</v>
      </c>
      <c r="F380" s="275">
        <f t="shared" si="221"/>
        <v>10</v>
      </c>
      <c r="G380" s="275">
        <f t="shared" si="221"/>
        <v>6</v>
      </c>
      <c r="H380" s="275">
        <f t="shared" si="221"/>
        <v>9</v>
      </c>
      <c r="I380" s="275">
        <f t="shared" si="221"/>
        <v>4</v>
      </c>
      <c r="J380" s="275">
        <f t="shared" si="221"/>
        <v>5</v>
      </c>
      <c r="K380" s="275"/>
      <c r="L380" s="275"/>
      <c r="M380" s="256">
        <f t="shared" si="219"/>
        <v>95</v>
      </c>
      <c r="N380" s="436"/>
      <c r="O380" s="242"/>
      <c r="P380" s="290" t="s">
        <v>5</v>
      </c>
      <c r="Q380" s="51">
        <f t="shared" ref="Q380:X380" si="222">SUM(Q376:Q378)</f>
        <v>25</v>
      </c>
      <c r="R380" s="51">
        <f t="shared" si="222"/>
        <v>22</v>
      </c>
      <c r="S380" s="51">
        <f t="shared" si="222"/>
        <v>14</v>
      </c>
      <c r="T380" s="51">
        <f t="shared" si="222"/>
        <v>9</v>
      </c>
      <c r="U380" s="51">
        <f t="shared" si="222"/>
        <v>7</v>
      </c>
      <c r="V380" s="51">
        <f t="shared" si="222"/>
        <v>5</v>
      </c>
      <c r="W380" s="51">
        <f t="shared" si="222"/>
        <v>6</v>
      </c>
      <c r="X380" s="51">
        <f t="shared" si="222"/>
        <v>5</v>
      </c>
      <c r="Y380" s="51"/>
      <c r="Z380" s="51"/>
      <c r="AA380" s="282">
        <f t="shared" si="220"/>
        <v>93</v>
      </c>
    </row>
    <row r="381" spans="1:27" ht="18.75" x14ac:dyDescent="0.2">
      <c r="A381" s="182"/>
      <c r="B381" s="256" t="s">
        <v>242</v>
      </c>
      <c r="C381" s="275">
        <f t="shared" ref="C381:J381" si="223">C380*C338</f>
        <v>80</v>
      </c>
      <c r="D381" s="275">
        <f t="shared" si="223"/>
        <v>80.5</v>
      </c>
      <c r="E381" s="275">
        <f t="shared" si="223"/>
        <v>54</v>
      </c>
      <c r="F381" s="275">
        <f t="shared" si="223"/>
        <v>25</v>
      </c>
      <c r="G381" s="275">
        <f t="shared" si="223"/>
        <v>12</v>
      </c>
      <c r="H381" s="275">
        <f t="shared" si="223"/>
        <v>13.5</v>
      </c>
      <c r="I381" s="275">
        <f t="shared" si="223"/>
        <v>4</v>
      </c>
      <c r="J381" s="275">
        <f t="shared" si="223"/>
        <v>0</v>
      </c>
      <c r="K381" s="275"/>
      <c r="L381" s="275"/>
      <c r="M381" s="256">
        <f t="shared" si="219"/>
        <v>269</v>
      </c>
      <c r="N381" s="436"/>
      <c r="O381" s="242"/>
      <c r="P381" s="290" t="s">
        <v>242</v>
      </c>
      <c r="Q381" s="51">
        <f t="shared" ref="Q381:X381" si="224">Q380*Q338</f>
        <v>100</v>
      </c>
      <c r="R381" s="51">
        <f t="shared" si="224"/>
        <v>77</v>
      </c>
      <c r="S381" s="51">
        <f t="shared" si="224"/>
        <v>42</v>
      </c>
      <c r="T381" s="51">
        <f t="shared" si="224"/>
        <v>22.5</v>
      </c>
      <c r="U381" s="51">
        <f t="shared" si="224"/>
        <v>14</v>
      </c>
      <c r="V381" s="51">
        <f t="shared" si="224"/>
        <v>7.5</v>
      </c>
      <c r="W381" s="51">
        <f t="shared" si="224"/>
        <v>6</v>
      </c>
      <c r="X381" s="51">
        <f t="shared" si="224"/>
        <v>0</v>
      </c>
      <c r="Y381" s="51"/>
      <c r="Z381" s="51"/>
      <c r="AA381" s="282">
        <f t="shared" si="220"/>
        <v>269</v>
      </c>
    </row>
    <row r="382" spans="1:27" ht="18.75" x14ac:dyDescent="0.2">
      <c r="A382" s="182"/>
      <c r="B382" s="256" t="s">
        <v>26</v>
      </c>
      <c r="C382" s="369">
        <f>M381/M380</f>
        <v>2.831578947368421</v>
      </c>
      <c r="D382" s="369"/>
      <c r="E382" s="369"/>
      <c r="F382" s="369"/>
      <c r="G382" s="369"/>
      <c r="H382" s="369"/>
      <c r="I382" s="369"/>
      <c r="J382" s="275"/>
      <c r="K382" s="275"/>
      <c r="L382" s="275"/>
      <c r="M382" s="256"/>
      <c r="N382" s="436"/>
      <c r="O382" s="242"/>
      <c r="P382" s="290" t="s">
        <v>26</v>
      </c>
      <c r="Q382" s="150">
        <f>AA381/AA380</f>
        <v>2.89247311827957</v>
      </c>
      <c r="R382" s="51"/>
      <c r="S382" s="51"/>
      <c r="T382" s="51"/>
      <c r="U382" s="51"/>
      <c r="V382" s="51"/>
      <c r="W382" s="51"/>
      <c r="X382" s="51"/>
      <c r="Y382" s="51"/>
      <c r="Z382" s="51"/>
      <c r="AA382" s="282"/>
    </row>
    <row r="383" spans="1:27" ht="18.75" x14ac:dyDescent="0.2">
      <c r="A383" s="182"/>
      <c r="B383" s="256" t="s">
        <v>28</v>
      </c>
      <c r="C383" s="257">
        <f>(C380*100)/M380</f>
        <v>21.05263157894737</v>
      </c>
      <c r="D383" s="257">
        <f>(D380*100)/M380</f>
        <v>24.210526315789473</v>
      </c>
      <c r="E383" s="257">
        <f>(E380*100)/M380</f>
        <v>18.94736842105263</v>
      </c>
      <c r="F383" s="257">
        <f>(F380*100)/M380</f>
        <v>10.526315789473685</v>
      </c>
      <c r="G383" s="257">
        <f>(G380*100)/M380</f>
        <v>6.3157894736842106</v>
      </c>
      <c r="H383" s="257">
        <f>(H380*100)/M380</f>
        <v>9.473684210526315</v>
      </c>
      <c r="I383" s="257">
        <f>(I380*100)/M381</f>
        <v>1.486988847583643</v>
      </c>
      <c r="J383" s="256">
        <f>(J380*100)/M380</f>
        <v>5.2631578947368425</v>
      </c>
      <c r="K383" s="256"/>
      <c r="L383" s="256"/>
      <c r="M383" s="256">
        <v>100</v>
      </c>
      <c r="N383" s="578"/>
      <c r="O383" s="242"/>
      <c r="P383" s="299" t="s">
        <v>28</v>
      </c>
      <c r="Q383" s="278">
        <f>(Q380*100)/AA380</f>
        <v>26.881720430107528</v>
      </c>
      <c r="R383" s="278">
        <f>(R380*100)/AA380</f>
        <v>23.655913978494624</v>
      </c>
      <c r="S383" s="278">
        <f>(S380*100)/AA380</f>
        <v>15.053763440860216</v>
      </c>
      <c r="T383" s="278">
        <f>(T380*100)/AA380</f>
        <v>9.67741935483871</v>
      </c>
      <c r="U383" s="278">
        <f>(U380*100)/AA380</f>
        <v>7.5268817204301079</v>
      </c>
      <c r="V383" s="278">
        <f>(V380*100)/AA380</f>
        <v>5.376344086021505</v>
      </c>
      <c r="W383" s="278">
        <f>(W380*100)/AA381</f>
        <v>2.2304832713754648</v>
      </c>
      <c r="X383" s="278">
        <f>(X380*100)/AA380</f>
        <v>5.376344086021505</v>
      </c>
      <c r="Y383" s="277"/>
      <c r="Z383" s="277"/>
      <c r="AA383" s="302">
        <v>100</v>
      </c>
    </row>
    <row r="384" spans="1:27" ht="24" x14ac:dyDescent="0.45">
      <c r="A384" s="182"/>
      <c r="B384" s="408" t="s">
        <v>354</v>
      </c>
      <c r="C384" s="147">
        <f t="shared" ref="C384:J384" si="225">C380+C372+C365+C357+C350+C343</f>
        <v>170</v>
      </c>
      <c r="D384" s="147">
        <f t="shared" si="225"/>
        <v>113</v>
      </c>
      <c r="E384" s="147">
        <f t="shared" si="225"/>
        <v>109</v>
      </c>
      <c r="F384" s="147">
        <f t="shared" si="225"/>
        <v>91</v>
      </c>
      <c r="G384" s="147">
        <f t="shared" si="225"/>
        <v>55</v>
      </c>
      <c r="H384" s="147">
        <f t="shared" si="225"/>
        <v>43</v>
      </c>
      <c r="I384" s="147">
        <f t="shared" si="225"/>
        <v>54</v>
      </c>
      <c r="J384" s="147">
        <f t="shared" si="225"/>
        <v>36</v>
      </c>
      <c r="K384" s="53"/>
      <c r="L384" s="53"/>
      <c r="M384" s="411">
        <f>SUM(C384:L384)</f>
        <v>671</v>
      </c>
      <c r="N384" s="466"/>
      <c r="O384" s="513"/>
      <c r="P384" s="514" t="s">
        <v>354</v>
      </c>
      <c r="Q384" s="53">
        <f t="shared" ref="Q384:X384" si="226">Q380+Q372+Q365+Q357+Q350+Q343</f>
        <v>232</v>
      </c>
      <c r="R384" s="53">
        <f t="shared" si="226"/>
        <v>142</v>
      </c>
      <c r="S384" s="53">
        <f t="shared" si="226"/>
        <v>91</v>
      </c>
      <c r="T384" s="53">
        <f t="shared" si="226"/>
        <v>70</v>
      </c>
      <c r="U384" s="53">
        <f t="shared" si="226"/>
        <v>49</v>
      </c>
      <c r="V384" s="53">
        <f t="shared" si="226"/>
        <v>41</v>
      </c>
      <c r="W384" s="53">
        <f t="shared" si="226"/>
        <v>24</v>
      </c>
      <c r="X384" s="53">
        <f t="shared" si="226"/>
        <v>49</v>
      </c>
      <c r="Y384" s="53"/>
      <c r="Z384" s="53"/>
      <c r="AA384" s="53">
        <f>SUM(Q384:Z384)</f>
        <v>698</v>
      </c>
    </row>
    <row r="385" spans="1:27" ht="24" x14ac:dyDescent="0.45">
      <c r="A385" s="182"/>
      <c r="B385" s="53" t="s">
        <v>362</v>
      </c>
      <c r="C385" s="53">
        <f t="shared" ref="C385:J385" si="227">C384*C338</f>
        <v>680</v>
      </c>
      <c r="D385" s="53">
        <f t="shared" si="227"/>
        <v>395.5</v>
      </c>
      <c r="E385" s="53">
        <f t="shared" si="227"/>
        <v>327</v>
      </c>
      <c r="F385" s="53">
        <f t="shared" si="227"/>
        <v>227.5</v>
      </c>
      <c r="G385" s="53">
        <f t="shared" si="227"/>
        <v>110</v>
      </c>
      <c r="H385" s="53">
        <f t="shared" si="227"/>
        <v>64.5</v>
      </c>
      <c r="I385" s="53">
        <f t="shared" si="227"/>
        <v>54</v>
      </c>
      <c r="J385" s="53">
        <f t="shared" si="227"/>
        <v>0</v>
      </c>
      <c r="K385" s="53"/>
      <c r="L385" s="53"/>
      <c r="M385" s="411">
        <f>SUM(C385:L385)</f>
        <v>1858.5</v>
      </c>
      <c r="N385" s="520"/>
      <c r="O385" s="436"/>
      <c r="P385" s="256" t="s">
        <v>242</v>
      </c>
      <c r="Q385" s="447">
        <f t="shared" ref="Q385:X385" si="228">Q384*Q338</f>
        <v>928</v>
      </c>
      <c r="R385" s="447">
        <f t="shared" si="228"/>
        <v>497</v>
      </c>
      <c r="S385" s="447">
        <f t="shared" si="228"/>
        <v>273</v>
      </c>
      <c r="T385" s="447">
        <f t="shared" si="228"/>
        <v>175</v>
      </c>
      <c r="U385" s="447">
        <f t="shared" si="228"/>
        <v>98</v>
      </c>
      <c r="V385" s="447">
        <f t="shared" si="228"/>
        <v>61.5</v>
      </c>
      <c r="W385" s="447">
        <f t="shared" si="228"/>
        <v>24</v>
      </c>
      <c r="X385" s="447">
        <f t="shared" si="228"/>
        <v>0</v>
      </c>
      <c r="Y385" s="53"/>
      <c r="Z385" s="53"/>
      <c r="AA385" s="53">
        <f>SUM(Q385:Z385)</f>
        <v>2056.5</v>
      </c>
    </row>
    <row r="386" spans="1:27" ht="24" x14ac:dyDescent="0.2">
      <c r="A386" s="182"/>
      <c r="B386" s="53" t="s">
        <v>353</v>
      </c>
      <c r="C386" s="80">
        <f>(C384*100)/M384</f>
        <v>25.33532041728763</v>
      </c>
      <c r="D386" s="80">
        <f>(D384*100)/M384</f>
        <v>16.840536512667661</v>
      </c>
      <c r="E386" s="80">
        <f>(E384*100)/M384</f>
        <v>16.24441132637854</v>
      </c>
      <c r="F386" s="80">
        <f>(F384*100)/M384</f>
        <v>13.561847988077496</v>
      </c>
      <c r="G386" s="80">
        <f>(G384*100)/M384</f>
        <v>8.1967213114754092</v>
      </c>
      <c r="H386" s="80">
        <f>(H384*100)/M384</f>
        <v>6.4083457526080476</v>
      </c>
      <c r="I386" s="80">
        <f>(I384*100)/M384</f>
        <v>8.0476900149031305</v>
      </c>
      <c r="J386" s="80">
        <f>(J384*100)/M384</f>
        <v>5.3651266766020864</v>
      </c>
      <c r="K386" s="80"/>
      <c r="L386" s="80"/>
      <c r="M386" s="80">
        <f>SUM(C386:L386)</f>
        <v>99.999999999999986</v>
      </c>
      <c r="N386" s="521"/>
      <c r="O386" s="513"/>
      <c r="P386" s="514" t="s">
        <v>353</v>
      </c>
      <c r="Q386" s="448">
        <f>(Q384*100)/AA384</f>
        <v>33.237822349570202</v>
      </c>
      <c r="R386" s="448">
        <f>(R384*100)/AA384</f>
        <v>20.343839541547279</v>
      </c>
      <c r="S386" s="448">
        <f>(S384*100)/AA384</f>
        <v>13.037249283667622</v>
      </c>
      <c r="T386" s="448">
        <f>(T384*100)/AA384</f>
        <v>10.02865329512894</v>
      </c>
      <c r="U386" s="448">
        <f>(U384*100)/AA384</f>
        <v>7.0200573065902576</v>
      </c>
      <c r="V386" s="448">
        <f>(V384*100)/AA384</f>
        <v>5.873925501432665</v>
      </c>
      <c r="W386" s="448">
        <f>(W384*100)/AA384</f>
        <v>3.4383954154727792</v>
      </c>
      <c r="X386" s="448">
        <f>(X384*100)/AA384</f>
        <v>7.0200573065902576</v>
      </c>
      <c r="Y386" s="53"/>
      <c r="Z386" s="53"/>
      <c r="AA386" s="80">
        <f>SUM(Q386:Z386)</f>
        <v>100.00000000000001</v>
      </c>
    </row>
    <row r="387" spans="1:27" ht="24" x14ac:dyDescent="0.2">
      <c r="A387" s="182"/>
      <c r="B387" s="774" t="s">
        <v>360</v>
      </c>
      <c r="C387" s="775"/>
      <c r="D387" s="776">
        <f>M385/M384</f>
        <v>2.7697466467958272</v>
      </c>
      <c r="E387" s="777"/>
      <c r="F387" s="777"/>
      <c r="G387" s="777"/>
      <c r="H387" s="777"/>
      <c r="I387" s="777"/>
      <c r="J387" s="777"/>
      <c r="K387" s="777"/>
      <c r="L387" s="777"/>
      <c r="M387" s="778"/>
      <c r="N387" s="522"/>
      <c r="O387" s="513"/>
      <c r="P387" s="514" t="s">
        <v>27</v>
      </c>
      <c r="Q387" s="448">
        <f>AA385/AA384</f>
        <v>2.946275071633238</v>
      </c>
      <c r="R387" s="2"/>
      <c r="S387" s="2"/>
      <c r="T387" s="80"/>
      <c r="U387" s="80"/>
      <c r="V387" s="80"/>
      <c r="W387" s="80"/>
      <c r="X387" s="80"/>
      <c r="Y387" s="53"/>
      <c r="Z387" s="53"/>
      <c r="AA387" s="53"/>
    </row>
    <row r="388" spans="1:27" ht="24" x14ac:dyDescent="0.2">
      <c r="A388" s="182"/>
      <c r="B388" s="413" t="s">
        <v>355</v>
      </c>
      <c r="C388" s="409"/>
      <c r="D388" s="414">
        <f>C386+D386+E386</f>
        <v>58.420268256333827</v>
      </c>
      <c r="E388" s="78"/>
      <c r="F388" s="78"/>
      <c r="G388" s="78"/>
      <c r="H388" s="78"/>
      <c r="I388" s="78"/>
      <c r="J388" s="78"/>
      <c r="K388" s="78"/>
      <c r="L388" s="78"/>
      <c r="M388" s="197"/>
      <c r="N388" s="197"/>
      <c r="O388" s="389"/>
      <c r="P388" s="215" t="s">
        <v>355</v>
      </c>
      <c r="Q388" s="390"/>
      <c r="R388" s="391">
        <f>Q386+R386+S386</f>
        <v>66.618911174785097</v>
      </c>
      <c r="S388" s="392"/>
      <c r="T388" s="390"/>
      <c r="U388" s="160"/>
      <c r="V388" s="160"/>
      <c r="W388" s="160"/>
      <c r="X388" s="160"/>
      <c r="Y388" s="78"/>
      <c r="Z388" s="78"/>
      <c r="AA388" s="78"/>
    </row>
    <row r="389" spans="1:27" ht="24" x14ac:dyDescent="0.25">
      <c r="A389" s="182"/>
      <c r="B389" s="5" t="s">
        <v>361</v>
      </c>
      <c r="C389" s="5"/>
      <c r="D389" s="5"/>
      <c r="E389" s="5"/>
      <c r="F389" s="78"/>
      <c r="G389" s="78"/>
      <c r="H389" s="78"/>
      <c r="I389" s="78"/>
      <c r="J389" s="78"/>
      <c r="K389" s="78"/>
      <c r="L389" s="78"/>
      <c r="M389" s="197"/>
      <c r="N389" s="197"/>
      <c r="O389" s="384"/>
      <c r="P389" s="215" t="s">
        <v>381</v>
      </c>
      <c r="Q389" s="384"/>
      <c r="R389" s="393"/>
      <c r="S389" s="393"/>
      <c r="T389" s="393"/>
      <c r="U389" s="243"/>
      <c r="V389" s="243"/>
      <c r="W389" s="243"/>
      <c r="X389" s="243"/>
      <c r="Y389" s="182"/>
      <c r="Z389" s="182"/>
      <c r="AA389" s="182"/>
    </row>
    <row r="390" spans="1:27" s="1" customFormat="1" ht="24" x14ac:dyDescent="0.25">
      <c r="A390" s="182"/>
      <c r="B390" s="5"/>
      <c r="C390" s="5"/>
      <c r="D390" s="5"/>
      <c r="E390" s="5"/>
      <c r="F390" s="78"/>
      <c r="G390" s="78"/>
      <c r="H390" s="78"/>
      <c r="I390" s="78"/>
      <c r="J390" s="78"/>
      <c r="K390" s="78"/>
      <c r="L390" s="78"/>
      <c r="M390" s="197"/>
      <c r="N390" s="197"/>
      <c r="O390" s="384"/>
      <c r="P390" s="215"/>
      <c r="Q390" s="384"/>
      <c r="R390" s="393"/>
      <c r="S390" s="393"/>
      <c r="T390" s="393"/>
      <c r="U390" s="243"/>
      <c r="V390" s="243"/>
      <c r="W390" s="243"/>
      <c r="X390" s="243"/>
      <c r="Y390" s="182"/>
      <c r="Z390" s="182"/>
      <c r="AA390" s="182"/>
    </row>
    <row r="391" spans="1:27" s="1" customFormat="1" ht="24" x14ac:dyDescent="0.25">
      <c r="A391" s="182"/>
      <c r="B391" s="5"/>
      <c r="C391" s="5"/>
      <c r="D391" s="5"/>
      <c r="E391" s="5"/>
      <c r="F391" s="78"/>
      <c r="G391" s="78"/>
      <c r="H391" s="78"/>
      <c r="I391" s="78"/>
      <c r="J391" s="78"/>
      <c r="K391" s="78"/>
      <c r="L391" s="78"/>
      <c r="M391" s="197"/>
      <c r="N391" s="197"/>
      <c r="O391" s="384"/>
      <c r="P391" s="215"/>
      <c r="Q391" s="384"/>
      <c r="R391" s="393"/>
      <c r="S391" s="393"/>
      <c r="T391" s="393"/>
      <c r="U391" s="243"/>
      <c r="V391" s="243"/>
      <c r="W391" s="243"/>
      <c r="X391" s="243"/>
      <c r="Y391" s="182"/>
      <c r="Z391" s="182"/>
      <c r="AA391" s="182"/>
    </row>
    <row r="392" spans="1:27" s="1" customFormat="1" ht="24" x14ac:dyDescent="0.25">
      <c r="A392" s="182"/>
      <c r="B392" s="5"/>
      <c r="C392" s="5"/>
      <c r="D392" s="5"/>
      <c r="E392" s="5"/>
      <c r="F392" s="78"/>
      <c r="G392" s="78"/>
      <c r="H392" s="78"/>
      <c r="I392" s="78"/>
      <c r="J392" s="78"/>
      <c r="K392" s="78"/>
      <c r="L392" s="78"/>
      <c r="M392" s="197"/>
      <c r="N392" s="197"/>
      <c r="O392" s="384"/>
      <c r="P392" s="215"/>
      <c r="Q392" s="384"/>
      <c r="R392" s="393"/>
      <c r="S392" s="393"/>
      <c r="T392" s="393"/>
      <c r="U392" s="243"/>
      <c r="V392" s="243"/>
      <c r="W392" s="243"/>
      <c r="X392" s="243"/>
      <c r="Y392" s="182"/>
      <c r="Z392" s="182"/>
      <c r="AA392" s="182"/>
    </row>
    <row r="393" spans="1:27" s="1" customFormat="1" ht="24" x14ac:dyDescent="0.25">
      <c r="A393" s="182"/>
      <c r="B393" s="5"/>
      <c r="C393" s="5"/>
      <c r="D393" s="5"/>
      <c r="E393" s="5"/>
      <c r="F393" s="78"/>
      <c r="G393" s="78"/>
      <c r="H393" s="78"/>
      <c r="I393" s="78"/>
      <c r="J393" s="78"/>
      <c r="K393" s="78"/>
      <c r="L393" s="78"/>
      <c r="M393" s="197"/>
      <c r="N393" s="197"/>
      <c r="O393" s="384"/>
      <c r="P393" s="215"/>
      <c r="Q393" s="384"/>
      <c r="R393" s="393"/>
      <c r="S393" s="393"/>
      <c r="T393" s="393"/>
      <c r="U393" s="243"/>
      <c r="V393" s="243"/>
      <c r="W393" s="243"/>
      <c r="X393" s="243"/>
      <c r="Y393" s="182"/>
      <c r="Z393" s="182"/>
      <c r="AA393" s="182"/>
    </row>
    <row r="394" spans="1:27" s="1" customFormat="1" ht="24" x14ac:dyDescent="0.25">
      <c r="A394" s="182"/>
      <c r="B394" s="5"/>
      <c r="C394" s="5"/>
      <c r="D394" s="5"/>
      <c r="E394" s="5"/>
      <c r="F394" s="78"/>
      <c r="G394" s="78"/>
      <c r="H394" s="78"/>
      <c r="I394" s="78"/>
      <c r="J394" s="78"/>
      <c r="K394" s="78"/>
      <c r="L394" s="78"/>
      <c r="M394" s="197"/>
      <c r="N394" s="197"/>
      <c r="O394" s="384"/>
      <c r="P394" s="215"/>
      <c r="Q394" s="384"/>
      <c r="R394" s="393"/>
      <c r="S394" s="393"/>
      <c r="T394" s="393"/>
      <c r="U394" s="243"/>
      <c r="V394" s="243"/>
      <c r="W394" s="243"/>
      <c r="X394" s="243"/>
      <c r="Y394" s="182"/>
      <c r="Z394" s="182"/>
      <c r="AA394" s="182"/>
    </row>
    <row r="395" spans="1:27" s="1" customFormat="1" ht="24" x14ac:dyDescent="0.25">
      <c r="A395" s="182"/>
      <c r="B395" s="5"/>
      <c r="C395" s="5"/>
      <c r="D395" s="5"/>
      <c r="E395" s="5"/>
      <c r="F395" s="78"/>
      <c r="G395" s="78"/>
      <c r="H395" s="78"/>
      <c r="I395" s="78"/>
      <c r="J395" s="78"/>
      <c r="K395" s="78"/>
      <c r="L395" s="78"/>
      <c r="M395" s="197"/>
      <c r="N395" s="197"/>
      <c r="O395" s="384"/>
      <c r="P395" s="215"/>
      <c r="Q395" s="384"/>
      <c r="R395" s="393"/>
      <c r="S395" s="393"/>
      <c r="T395" s="393"/>
      <c r="U395" s="243"/>
      <c r="V395" s="243"/>
      <c r="W395" s="243"/>
      <c r="X395" s="243"/>
      <c r="Y395" s="182"/>
      <c r="Z395" s="182"/>
      <c r="AA395" s="182"/>
    </row>
    <row r="396" spans="1:27" s="1" customFormat="1" ht="24" x14ac:dyDescent="0.25">
      <c r="A396" s="182"/>
      <c r="B396" s="5"/>
      <c r="C396" s="5"/>
      <c r="D396" s="5"/>
      <c r="E396" s="5"/>
      <c r="F396" s="78"/>
      <c r="G396" s="78"/>
      <c r="H396" s="78"/>
      <c r="I396" s="78"/>
      <c r="J396" s="78"/>
      <c r="K396" s="78"/>
      <c r="L396" s="78"/>
      <c r="M396" s="197"/>
      <c r="N396" s="197"/>
      <c r="O396" s="384"/>
      <c r="P396" s="215"/>
      <c r="Q396" s="384"/>
      <c r="R396" s="393"/>
      <c r="S396" s="393"/>
      <c r="T396" s="393"/>
      <c r="U396" s="243"/>
      <c r="V396" s="243"/>
      <c r="W396" s="243"/>
      <c r="X396" s="243"/>
      <c r="Y396" s="182"/>
      <c r="Z396" s="182"/>
      <c r="AA396" s="182"/>
    </row>
    <row r="397" spans="1:27" s="1" customFormat="1" ht="24" x14ac:dyDescent="0.25">
      <c r="A397" s="182"/>
      <c r="B397" s="5"/>
      <c r="C397" s="5"/>
      <c r="D397" s="5"/>
      <c r="E397" s="5"/>
      <c r="F397" s="78"/>
      <c r="G397" s="78"/>
      <c r="H397" s="78"/>
      <c r="I397" s="78"/>
      <c r="J397" s="78"/>
      <c r="K397" s="78"/>
      <c r="L397" s="78"/>
      <c r="M397" s="197"/>
      <c r="N397" s="197"/>
      <c r="O397" s="384"/>
      <c r="P397" s="215"/>
      <c r="Q397" s="384"/>
      <c r="R397" s="393"/>
      <c r="S397" s="393"/>
      <c r="T397" s="393"/>
      <c r="U397" s="243"/>
      <c r="V397" s="243"/>
      <c r="W397" s="243"/>
      <c r="X397" s="243"/>
      <c r="Y397" s="182"/>
      <c r="Z397" s="182"/>
      <c r="AA397" s="182"/>
    </row>
    <row r="398" spans="1:27" s="1" customFormat="1" ht="24" x14ac:dyDescent="0.25">
      <c r="A398" s="182"/>
      <c r="B398" s="5"/>
      <c r="C398" s="5"/>
      <c r="D398" s="5"/>
      <c r="E398" s="5"/>
      <c r="F398" s="78"/>
      <c r="G398" s="78"/>
      <c r="H398" s="78"/>
      <c r="I398" s="78"/>
      <c r="J398" s="78"/>
      <c r="K398" s="78"/>
      <c r="L398" s="78"/>
      <c r="M398" s="197"/>
      <c r="N398" s="197"/>
      <c r="O398" s="384"/>
      <c r="P398" s="215"/>
      <c r="Q398" s="384"/>
      <c r="R398" s="393"/>
      <c r="S398" s="393"/>
      <c r="T398" s="393"/>
      <c r="U398" s="243"/>
      <c r="V398" s="243"/>
      <c r="W398" s="243"/>
      <c r="X398" s="243"/>
      <c r="Y398" s="182"/>
      <c r="Z398" s="182"/>
      <c r="AA398" s="182"/>
    </row>
    <row r="399" spans="1:27" s="1" customFormat="1" ht="24" x14ac:dyDescent="0.25">
      <c r="A399" s="182"/>
      <c r="B399" s="5"/>
      <c r="C399" s="5"/>
      <c r="D399" s="5"/>
      <c r="E399" s="5"/>
      <c r="F399" s="78"/>
      <c r="G399" s="78"/>
      <c r="H399" s="78"/>
      <c r="I399" s="78"/>
      <c r="J399" s="78"/>
      <c r="K399" s="78"/>
      <c r="L399" s="78"/>
      <c r="M399" s="197"/>
      <c r="N399" s="197"/>
      <c r="O399" s="384"/>
      <c r="P399" s="215"/>
      <c r="Q399" s="384"/>
      <c r="R399" s="393"/>
      <c r="S399" s="393"/>
      <c r="T399" s="393"/>
      <c r="U399" s="243"/>
      <c r="V399" s="243"/>
      <c r="W399" s="243"/>
      <c r="X399" s="243"/>
      <c r="Y399" s="182"/>
      <c r="Z399" s="182"/>
      <c r="AA399" s="182"/>
    </row>
    <row r="400" spans="1:27" s="1" customFormat="1" ht="24" x14ac:dyDescent="0.25">
      <c r="A400" s="182"/>
      <c r="B400" s="5"/>
      <c r="C400" s="5"/>
      <c r="D400" s="5"/>
      <c r="E400" s="5"/>
      <c r="F400" s="78"/>
      <c r="G400" s="78"/>
      <c r="H400" s="78"/>
      <c r="I400" s="78"/>
      <c r="J400" s="78"/>
      <c r="K400" s="78"/>
      <c r="L400" s="78"/>
      <c r="M400" s="197"/>
      <c r="N400" s="197"/>
      <c r="O400" s="384"/>
      <c r="P400" s="215"/>
      <c r="Q400" s="384"/>
      <c r="R400" s="393"/>
      <c r="S400" s="393"/>
      <c r="T400" s="393"/>
      <c r="U400" s="243"/>
      <c r="V400" s="243"/>
      <c r="W400" s="243"/>
      <c r="X400" s="243"/>
      <c r="Y400" s="182"/>
      <c r="Z400" s="182"/>
      <c r="AA400" s="182"/>
    </row>
    <row r="401" spans="1:27" s="1" customFormat="1" ht="24" x14ac:dyDescent="0.25">
      <c r="A401" s="182"/>
      <c r="B401" s="5"/>
      <c r="C401" s="5"/>
      <c r="D401" s="5"/>
      <c r="E401" s="5"/>
      <c r="F401" s="78"/>
      <c r="G401" s="78"/>
      <c r="H401" s="78"/>
      <c r="I401" s="78"/>
      <c r="J401" s="78"/>
      <c r="K401" s="78"/>
      <c r="L401" s="78"/>
      <c r="M401" s="197"/>
      <c r="N401" s="197"/>
      <c r="O401" s="384"/>
      <c r="P401" s="215"/>
      <c r="Q401" s="384"/>
      <c r="R401" s="393"/>
      <c r="S401" s="393"/>
      <c r="T401" s="393"/>
      <c r="U401" s="243"/>
      <c r="V401" s="243"/>
      <c r="W401" s="243"/>
      <c r="X401" s="243"/>
      <c r="Y401" s="182"/>
      <c r="Z401" s="182"/>
      <c r="AA401" s="182"/>
    </row>
    <row r="402" spans="1:27" s="1" customFormat="1" ht="24" x14ac:dyDescent="0.25">
      <c r="A402" s="182"/>
      <c r="B402" s="5"/>
      <c r="C402" s="5"/>
      <c r="D402" s="5"/>
      <c r="E402" s="5"/>
      <c r="F402" s="78"/>
      <c r="G402" s="78"/>
      <c r="H402" s="78"/>
      <c r="I402" s="78"/>
      <c r="J402" s="78"/>
      <c r="K402" s="78"/>
      <c r="L402" s="78"/>
      <c r="M402" s="197"/>
      <c r="N402" s="197"/>
      <c r="O402" s="384"/>
      <c r="P402" s="215"/>
      <c r="Q402" s="384"/>
      <c r="R402" s="393"/>
      <c r="S402" s="393"/>
      <c r="T402" s="393"/>
      <c r="U402" s="243"/>
      <c r="V402" s="243"/>
      <c r="W402" s="243"/>
      <c r="X402" s="243"/>
      <c r="Y402" s="182"/>
      <c r="Z402" s="182"/>
      <c r="AA402" s="182"/>
    </row>
    <row r="403" spans="1:27" s="1" customFormat="1" ht="24" x14ac:dyDescent="0.25">
      <c r="A403" s="182"/>
      <c r="B403" s="5"/>
      <c r="C403" s="5"/>
      <c r="D403" s="5"/>
      <c r="E403" s="5"/>
      <c r="F403" s="78"/>
      <c r="G403" s="78"/>
      <c r="H403" s="78"/>
      <c r="I403" s="78"/>
      <c r="J403" s="78"/>
      <c r="K403" s="78"/>
      <c r="L403" s="78"/>
      <c r="M403" s="197"/>
      <c r="N403" s="197"/>
      <c r="O403" s="384"/>
      <c r="P403" s="215"/>
      <c r="Q403" s="384"/>
      <c r="R403" s="393"/>
      <c r="S403" s="393"/>
      <c r="T403" s="393"/>
      <c r="U403" s="243"/>
      <c r="V403" s="243"/>
      <c r="W403" s="243"/>
      <c r="X403" s="243"/>
      <c r="Y403" s="182"/>
      <c r="Z403" s="182"/>
      <c r="AA403" s="182"/>
    </row>
    <row r="404" spans="1:27" s="1" customFormat="1" ht="24" x14ac:dyDescent="0.25">
      <c r="A404" s="182"/>
      <c r="B404" s="5"/>
      <c r="C404" s="5"/>
      <c r="D404" s="5"/>
      <c r="E404" s="5"/>
      <c r="F404" s="78"/>
      <c r="G404" s="78"/>
      <c r="H404" s="78"/>
      <c r="I404" s="78"/>
      <c r="J404" s="78"/>
      <c r="K404" s="78"/>
      <c r="L404" s="78"/>
      <c r="M404" s="197"/>
      <c r="N404" s="197"/>
      <c r="O404" s="384"/>
      <c r="P404" s="215"/>
      <c r="Q404" s="384"/>
      <c r="R404" s="393"/>
      <c r="S404" s="393"/>
      <c r="T404" s="393"/>
      <c r="U404" s="243"/>
      <c r="V404" s="243"/>
      <c r="W404" s="243"/>
      <c r="X404" s="243"/>
      <c r="Y404" s="182"/>
      <c r="Z404" s="182"/>
      <c r="AA404" s="182"/>
    </row>
    <row r="405" spans="1:27" s="1" customFormat="1" ht="24" x14ac:dyDescent="0.25">
      <c r="A405" s="182"/>
      <c r="B405" s="5"/>
      <c r="C405" s="5"/>
      <c r="D405" s="5"/>
      <c r="E405" s="5"/>
      <c r="F405" s="78"/>
      <c r="G405" s="78"/>
      <c r="H405" s="78"/>
      <c r="I405" s="78"/>
      <c r="J405" s="78"/>
      <c r="K405" s="78"/>
      <c r="L405" s="78"/>
      <c r="M405" s="197"/>
      <c r="N405" s="197"/>
      <c r="O405" s="384"/>
      <c r="P405" s="215"/>
      <c r="Q405" s="384"/>
      <c r="R405" s="393"/>
      <c r="S405" s="393"/>
      <c r="T405" s="393"/>
      <c r="U405" s="243"/>
      <c r="V405" s="243"/>
      <c r="W405" s="243"/>
      <c r="X405" s="243"/>
      <c r="Y405" s="182"/>
      <c r="Z405" s="182"/>
      <c r="AA405" s="182"/>
    </row>
    <row r="406" spans="1:27" s="1" customFormat="1" ht="24" x14ac:dyDescent="0.25">
      <c r="A406" s="182"/>
      <c r="B406" s="5"/>
      <c r="C406" s="5"/>
      <c r="D406" s="5"/>
      <c r="E406" s="5"/>
      <c r="F406" s="78"/>
      <c r="G406" s="78"/>
      <c r="H406" s="78"/>
      <c r="I406" s="78"/>
      <c r="J406" s="78"/>
      <c r="K406" s="78"/>
      <c r="L406" s="78"/>
      <c r="M406" s="197"/>
      <c r="N406" s="197"/>
      <c r="O406" s="384"/>
      <c r="P406" s="215"/>
      <c r="Q406" s="384"/>
      <c r="R406" s="393"/>
      <c r="S406" s="393"/>
      <c r="T406" s="393"/>
      <c r="U406" s="243"/>
      <c r="V406" s="243"/>
      <c r="W406" s="243"/>
      <c r="X406" s="243"/>
      <c r="Y406" s="182"/>
      <c r="Z406" s="182"/>
      <c r="AA406" s="182"/>
    </row>
    <row r="407" spans="1:27" s="1" customFormat="1" ht="24" x14ac:dyDescent="0.25">
      <c r="A407" s="182"/>
      <c r="B407" s="5"/>
      <c r="C407" s="5"/>
      <c r="D407" s="5"/>
      <c r="E407" s="5"/>
      <c r="F407" s="78"/>
      <c r="G407" s="78"/>
      <c r="H407" s="78"/>
      <c r="I407" s="78"/>
      <c r="J407" s="78"/>
      <c r="K407" s="78"/>
      <c r="L407" s="78"/>
      <c r="M407" s="197"/>
      <c r="N407" s="197"/>
      <c r="O407" s="384"/>
      <c r="P407" s="215"/>
      <c r="Q407" s="384"/>
      <c r="R407" s="393"/>
      <c r="S407" s="393"/>
      <c r="T407" s="393"/>
      <c r="U407" s="243"/>
      <c r="V407" s="243"/>
      <c r="W407" s="243"/>
      <c r="X407" s="243"/>
      <c r="Y407" s="182"/>
      <c r="Z407" s="182"/>
      <c r="AA407" s="182"/>
    </row>
    <row r="408" spans="1:27" s="1" customFormat="1" ht="24" x14ac:dyDescent="0.25">
      <c r="A408" s="182"/>
      <c r="B408" s="5"/>
      <c r="C408" s="5"/>
      <c r="D408" s="5"/>
      <c r="E408" s="5"/>
      <c r="F408" s="78"/>
      <c r="G408" s="78"/>
      <c r="H408" s="78"/>
      <c r="I408" s="78"/>
      <c r="J408" s="78"/>
      <c r="K408" s="78"/>
      <c r="L408" s="78"/>
      <c r="M408" s="197"/>
      <c r="N408" s="197"/>
      <c r="O408" s="384"/>
      <c r="P408" s="215"/>
      <c r="Q408" s="384"/>
      <c r="R408" s="393"/>
      <c r="S408" s="393"/>
      <c r="T408" s="393"/>
      <c r="U408" s="243"/>
      <c r="V408" s="243"/>
      <c r="W408" s="243"/>
      <c r="X408" s="243"/>
      <c r="Y408" s="182"/>
      <c r="Z408" s="182"/>
      <c r="AA408" s="182"/>
    </row>
    <row r="409" spans="1:27" s="1" customFormat="1" ht="24" x14ac:dyDescent="0.25">
      <c r="A409" s="182"/>
      <c r="B409" s="5"/>
      <c r="C409" s="5"/>
      <c r="D409" s="5"/>
      <c r="E409" s="5"/>
      <c r="F409" s="78"/>
      <c r="G409" s="78"/>
      <c r="H409" s="78"/>
      <c r="I409" s="78"/>
      <c r="J409" s="78"/>
      <c r="K409" s="78"/>
      <c r="L409" s="78"/>
      <c r="M409" s="197"/>
      <c r="N409" s="197"/>
      <c r="O409" s="384"/>
      <c r="P409" s="215"/>
      <c r="Q409" s="384"/>
      <c r="R409" s="393"/>
      <c r="S409" s="393"/>
      <c r="T409" s="393"/>
      <c r="U409" s="243"/>
      <c r="V409" s="243"/>
      <c r="W409" s="243"/>
      <c r="X409" s="243"/>
      <c r="Y409" s="182"/>
      <c r="Z409" s="182"/>
      <c r="AA409" s="182"/>
    </row>
    <row r="410" spans="1:27" s="1" customFormat="1" ht="24" x14ac:dyDescent="0.25">
      <c r="A410" s="182"/>
      <c r="B410" s="5"/>
      <c r="C410" s="5"/>
      <c r="D410" s="5"/>
      <c r="E410" s="5"/>
      <c r="F410" s="78"/>
      <c r="G410" s="78"/>
      <c r="H410" s="78"/>
      <c r="I410" s="78"/>
      <c r="J410" s="78"/>
      <c r="K410" s="78"/>
      <c r="L410" s="78"/>
      <c r="M410" s="197"/>
      <c r="N410" s="197"/>
      <c r="O410" s="384"/>
      <c r="P410" s="215"/>
      <c r="Q410" s="384"/>
      <c r="R410" s="393"/>
      <c r="S410" s="393"/>
      <c r="T410" s="393"/>
      <c r="U410" s="243"/>
      <c r="V410" s="243"/>
      <c r="W410" s="243"/>
      <c r="X410" s="243"/>
      <c r="Y410" s="182"/>
      <c r="Z410" s="182"/>
      <c r="AA410" s="182"/>
    </row>
    <row r="411" spans="1:27" s="1" customFormat="1" ht="24" x14ac:dyDescent="0.25">
      <c r="A411" s="182"/>
      <c r="B411" s="5"/>
      <c r="C411" s="5"/>
      <c r="D411" s="5"/>
      <c r="E411" s="5"/>
      <c r="F411" s="78"/>
      <c r="G411" s="78"/>
      <c r="H411" s="78"/>
      <c r="I411" s="78"/>
      <c r="J411" s="78"/>
      <c r="K411" s="78"/>
      <c r="L411" s="78"/>
      <c r="M411" s="197"/>
      <c r="N411" s="197"/>
      <c r="O411" s="384"/>
      <c r="P411" s="215"/>
      <c r="Q411" s="384"/>
      <c r="R411" s="393"/>
      <c r="S411" s="393"/>
      <c r="T411" s="393"/>
      <c r="U411" s="243"/>
      <c r="V411" s="243"/>
      <c r="W411" s="243"/>
      <c r="X411" s="243"/>
      <c r="Y411" s="182"/>
      <c r="Z411" s="182"/>
      <c r="AA411" s="182"/>
    </row>
    <row r="412" spans="1:27" ht="24" x14ac:dyDescent="0.2">
      <c r="A412" s="182"/>
      <c r="B412" s="730" t="s">
        <v>247</v>
      </c>
      <c r="C412" s="730"/>
      <c r="D412" s="730"/>
      <c r="E412" s="730"/>
      <c r="F412" s="730"/>
      <c r="G412" s="730"/>
      <c r="H412" s="730"/>
      <c r="I412" s="730"/>
      <c r="J412" s="730"/>
      <c r="K412" s="730"/>
      <c r="L412" s="730"/>
      <c r="M412" s="730"/>
      <c r="N412" s="450"/>
      <c r="O412" s="242"/>
      <c r="P412" s="706" t="s">
        <v>247</v>
      </c>
      <c r="Q412" s="706"/>
      <c r="R412" s="706"/>
      <c r="S412" s="706"/>
      <c r="T412" s="706"/>
      <c r="U412" s="706"/>
      <c r="V412" s="706"/>
      <c r="W412" s="706"/>
      <c r="X412" s="706"/>
      <c r="Y412" s="706"/>
      <c r="Z412" s="706"/>
      <c r="AA412" s="706"/>
    </row>
    <row r="413" spans="1:27" ht="24.75" thickBot="1" x14ac:dyDescent="0.25">
      <c r="A413" s="182"/>
      <c r="B413" s="731" t="s">
        <v>358</v>
      </c>
      <c r="C413" s="731"/>
      <c r="D413" s="731"/>
      <c r="E413" s="731"/>
      <c r="F413" s="731"/>
      <c r="G413" s="731"/>
      <c r="H413" s="731"/>
      <c r="I413" s="731"/>
      <c r="J413" s="731"/>
      <c r="K413" s="731"/>
      <c r="L413" s="731"/>
      <c r="M413" s="731"/>
      <c r="N413" s="451"/>
      <c r="O413" s="242"/>
      <c r="P413" s="731" t="s">
        <v>371</v>
      </c>
      <c r="Q413" s="731"/>
      <c r="R413" s="731"/>
      <c r="S413" s="731"/>
      <c r="T413" s="731"/>
      <c r="U413" s="731"/>
      <c r="V413" s="731"/>
      <c r="W413" s="731"/>
      <c r="X413" s="731"/>
      <c r="Y413" s="731"/>
      <c r="Z413" s="731"/>
      <c r="AA413" s="731"/>
    </row>
    <row r="414" spans="1:27" ht="17.100000000000001" customHeight="1" x14ac:dyDescent="0.2">
      <c r="A414" s="182"/>
      <c r="B414" s="707" t="s">
        <v>1</v>
      </c>
      <c r="C414" s="709" t="s">
        <v>2</v>
      </c>
      <c r="D414" s="710"/>
      <c r="E414" s="710"/>
      <c r="F414" s="710"/>
      <c r="G414" s="710"/>
      <c r="H414" s="710"/>
      <c r="I414" s="710"/>
      <c r="J414" s="710"/>
      <c r="K414" s="710"/>
      <c r="L414" s="710"/>
      <c r="M414" s="711"/>
      <c r="N414" s="446"/>
      <c r="O414" s="242"/>
      <c r="P414" s="707" t="s">
        <v>1</v>
      </c>
      <c r="Q414" s="709" t="s">
        <v>2</v>
      </c>
      <c r="R414" s="710"/>
      <c r="S414" s="710"/>
      <c r="T414" s="710"/>
      <c r="U414" s="710"/>
      <c r="V414" s="710"/>
      <c r="W414" s="710"/>
      <c r="X414" s="710"/>
      <c r="Y414" s="710"/>
      <c r="Z414" s="710"/>
      <c r="AA414" s="711"/>
    </row>
    <row r="415" spans="1:27" ht="17.100000000000001" customHeight="1" thickBot="1" x14ac:dyDescent="0.25">
      <c r="A415" s="182"/>
      <c r="B415" s="708"/>
      <c r="C415" s="12">
        <v>4</v>
      </c>
      <c r="D415" s="12">
        <v>3.5</v>
      </c>
      <c r="E415" s="12">
        <v>3</v>
      </c>
      <c r="F415" s="12">
        <v>2.5</v>
      </c>
      <c r="G415" s="12">
        <v>2</v>
      </c>
      <c r="H415" s="12">
        <v>1.5</v>
      </c>
      <c r="I415" s="12">
        <v>1</v>
      </c>
      <c r="J415" s="12">
        <v>0</v>
      </c>
      <c r="K415" s="12" t="s">
        <v>3</v>
      </c>
      <c r="L415" s="12" t="s">
        <v>4</v>
      </c>
      <c r="M415" s="140" t="s">
        <v>5</v>
      </c>
      <c r="N415" s="446"/>
      <c r="O415" s="242"/>
      <c r="P415" s="708"/>
      <c r="Q415" s="12">
        <v>4</v>
      </c>
      <c r="R415" s="12">
        <v>3.5</v>
      </c>
      <c r="S415" s="12">
        <v>3</v>
      </c>
      <c r="T415" s="12">
        <v>2.5</v>
      </c>
      <c r="U415" s="12">
        <v>2</v>
      </c>
      <c r="V415" s="12">
        <v>1.5</v>
      </c>
      <c r="W415" s="12">
        <v>1</v>
      </c>
      <c r="X415" s="12">
        <v>0</v>
      </c>
      <c r="Y415" s="12" t="s">
        <v>3</v>
      </c>
      <c r="Z415" s="12" t="s">
        <v>4</v>
      </c>
      <c r="AA415" s="140" t="s">
        <v>5</v>
      </c>
    </row>
    <row r="416" spans="1:27" ht="17.100000000000001" customHeight="1" x14ac:dyDescent="0.2">
      <c r="A416" s="182"/>
      <c r="B416" s="50" t="s">
        <v>190</v>
      </c>
      <c r="C416" s="51">
        <v>28</v>
      </c>
      <c r="D416" s="51">
        <v>15</v>
      </c>
      <c r="E416" s="51">
        <v>13</v>
      </c>
      <c r="F416" s="51"/>
      <c r="G416" s="51"/>
      <c r="H416" s="51"/>
      <c r="I416" s="51"/>
      <c r="J416" s="51"/>
      <c r="K416" s="51"/>
      <c r="L416" s="51"/>
      <c r="M416" s="51">
        <f>SUM(C416:L416)</f>
        <v>56</v>
      </c>
      <c r="N416" s="78"/>
      <c r="O416" s="242"/>
      <c r="P416" s="289" t="s">
        <v>191</v>
      </c>
      <c r="Q416" s="279">
        <v>11</v>
      </c>
      <c r="R416" s="279">
        <v>8</v>
      </c>
      <c r="S416" s="279">
        <v>11</v>
      </c>
      <c r="T416" s="279">
        <v>15</v>
      </c>
      <c r="U416" s="279">
        <v>8</v>
      </c>
      <c r="V416" s="279">
        <v>3</v>
      </c>
      <c r="W416" s="279"/>
      <c r="X416" s="279"/>
      <c r="Y416" s="279"/>
      <c r="Z416" s="279"/>
      <c r="AA416" s="280">
        <f>SUM(Q416:Z416)</f>
        <v>56</v>
      </c>
    </row>
    <row r="417" spans="1:27" ht="17.100000000000001" customHeight="1" x14ac:dyDescent="0.2">
      <c r="A417" s="182"/>
      <c r="B417" s="50" t="s">
        <v>192</v>
      </c>
      <c r="C417" s="51">
        <v>19</v>
      </c>
      <c r="D417" s="51"/>
      <c r="E417" s="51"/>
      <c r="F417" s="51"/>
      <c r="G417" s="51">
        <v>1</v>
      </c>
      <c r="H417" s="51"/>
      <c r="I417" s="51"/>
      <c r="J417" s="51"/>
      <c r="K417" s="51"/>
      <c r="L417" s="51"/>
      <c r="M417" s="53">
        <f>SUM(C417:L417)</f>
        <v>20</v>
      </c>
      <c r="N417" s="78"/>
      <c r="O417" s="182"/>
      <c r="P417" s="290" t="s">
        <v>193</v>
      </c>
      <c r="Q417" s="53">
        <v>12</v>
      </c>
      <c r="R417" s="53">
        <v>4</v>
      </c>
      <c r="S417" s="53">
        <v>1</v>
      </c>
      <c r="T417" s="53">
        <v>2</v>
      </c>
      <c r="U417" s="53">
        <v>0</v>
      </c>
      <c r="V417" s="53">
        <v>0</v>
      </c>
      <c r="W417" s="53">
        <v>0</v>
      </c>
      <c r="X417" s="53">
        <v>0</v>
      </c>
      <c r="Y417" s="51"/>
      <c r="Z417" s="51"/>
      <c r="AA417" s="282">
        <f>SUM(Q417:Z417)</f>
        <v>19</v>
      </c>
    </row>
    <row r="418" spans="1:27" ht="17.100000000000001" customHeight="1" x14ac:dyDescent="0.2">
      <c r="A418" s="182"/>
      <c r="B418" s="53" t="s">
        <v>5</v>
      </c>
      <c r="C418" s="51">
        <f>SUM(C416:C417)</f>
        <v>47</v>
      </c>
      <c r="D418" s="51">
        <f>SUM(D416:D417)</f>
        <v>15</v>
      </c>
      <c r="E418" s="51">
        <f>SUM(E416:E417)</f>
        <v>13</v>
      </c>
      <c r="F418" s="51"/>
      <c r="G418" s="51">
        <f>SUM(G416:G417)</f>
        <v>1</v>
      </c>
      <c r="H418" s="51"/>
      <c r="I418" s="51"/>
      <c r="J418" s="51"/>
      <c r="K418" s="51"/>
      <c r="L418" s="51"/>
      <c r="M418" s="53">
        <f>SUM(C418:L418)</f>
        <v>76</v>
      </c>
      <c r="N418" s="78"/>
      <c r="O418" s="182"/>
      <c r="P418" s="290" t="s">
        <v>5</v>
      </c>
      <c r="Q418" s="51">
        <f t="shared" ref="Q418:X418" si="229">SUM(Q416:Q417)</f>
        <v>23</v>
      </c>
      <c r="R418" s="51">
        <f t="shared" si="229"/>
        <v>12</v>
      </c>
      <c r="S418" s="51">
        <f t="shared" si="229"/>
        <v>12</v>
      </c>
      <c r="T418" s="51">
        <f t="shared" si="229"/>
        <v>17</v>
      </c>
      <c r="U418" s="51">
        <f t="shared" si="229"/>
        <v>8</v>
      </c>
      <c r="V418" s="51">
        <f t="shared" si="229"/>
        <v>3</v>
      </c>
      <c r="W418" s="51">
        <f t="shared" si="229"/>
        <v>0</v>
      </c>
      <c r="X418" s="51">
        <f t="shared" si="229"/>
        <v>0</v>
      </c>
      <c r="Y418" s="51"/>
      <c r="Z418" s="51"/>
      <c r="AA418" s="282">
        <f>SUM(Q418:Z418)</f>
        <v>75</v>
      </c>
    </row>
    <row r="419" spans="1:27" ht="17.100000000000001" customHeight="1" x14ac:dyDescent="0.2">
      <c r="A419" s="182"/>
      <c r="B419" s="53" t="s">
        <v>242</v>
      </c>
      <c r="C419" s="51">
        <f>C418*C415</f>
        <v>188</v>
      </c>
      <c r="D419" s="51">
        <f t="shared" ref="D419:I419" si="230">D418*D415</f>
        <v>52.5</v>
      </c>
      <c r="E419" s="51">
        <f t="shared" si="230"/>
        <v>39</v>
      </c>
      <c r="F419" s="51">
        <f t="shared" si="230"/>
        <v>0</v>
      </c>
      <c r="G419" s="51">
        <f t="shared" si="230"/>
        <v>2</v>
      </c>
      <c r="H419" s="51">
        <f t="shared" si="230"/>
        <v>0</v>
      </c>
      <c r="I419" s="51">
        <f t="shared" si="230"/>
        <v>0</v>
      </c>
      <c r="J419" s="51">
        <v>0</v>
      </c>
      <c r="K419" s="51"/>
      <c r="L419" s="51"/>
      <c r="M419" s="53">
        <f>SUM(C419:L419)</f>
        <v>281.5</v>
      </c>
      <c r="N419" s="78"/>
      <c r="O419" s="182"/>
      <c r="P419" s="290" t="s">
        <v>242</v>
      </c>
      <c r="Q419" s="51">
        <f>Q418*Q415</f>
        <v>92</v>
      </c>
      <c r="R419" s="51">
        <f t="shared" ref="R419:X419" si="231">R418*R415</f>
        <v>42</v>
      </c>
      <c r="S419" s="51">
        <f t="shared" si="231"/>
        <v>36</v>
      </c>
      <c r="T419" s="51">
        <f t="shared" si="231"/>
        <v>42.5</v>
      </c>
      <c r="U419" s="51">
        <f t="shared" si="231"/>
        <v>16</v>
      </c>
      <c r="V419" s="51">
        <f t="shared" si="231"/>
        <v>4.5</v>
      </c>
      <c r="W419" s="51">
        <f t="shared" si="231"/>
        <v>0</v>
      </c>
      <c r="X419" s="51">
        <f t="shared" si="231"/>
        <v>0</v>
      </c>
      <c r="Y419" s="51"/>
      <c r="Z419" s="51"/>
      <c r="AA419" s="282">
        <f>SUM(Q419:Z419)</f>
        <v>233</v>
      </c>
    </row>
    <row r="420" spans="1:27" ht="17.100000000000001" customHeight="1" x14ac:dyDescent="0.2">
      <c r="A420" s="182"/>
      <c r="B420" s="53" t="s">
        <v>26</v>
      </c>
      <c r="C420" s="150">
        <f>M419/M418</f>
        <v>3.7039473684210527</v>
      </c>
      <c r="D420" s="150"/>
      <c r="E420" s="150"/>
      <c r="F420" s="150"/>
      <c r="G420" s="150"/>
      <c r="H420" s="150"/>
      <c r="I420" s="150"/>
      <c r="J420" s="150"/>
      <c r="K420" s="51"/>
      <c r="L420" s="51"/>
      <c r="M420" s="53"/>
      <c r="N420" s="78"/>
      <c r="O420" s="182"/>
      <c r="P420" s="290" t="s">
        <v>26</v>
      </c>
      <c r="Q420" s="150">
        <f>AA419/AA418</f>
        <v>3.1066666666666665</v>
      </c>
      <c r="R420" s="51"/>
      <c r="S420" s="51"/>
      <c r="T420" s="51"/>
      <c r="U420" s="51"/>
      <c r="V420" s="51"/>
      <c r="W420" s="51"/>
      <c r="X420" s="51"/>
      <c r="Y420" s="51"/>
      <c r="Z420" s="51"/>
      <c r="AA420" s="282"/>
    </row>
    <row r="421" spans="1:27" ht="17.100000000000001" customHeight="1" x14ac:dyDescent="0.2">
      <c r="A421" s="182"/>
      <c r="B421" s="53" t="s">
        <v>28</v>
      </c>
      <c r="C421" s="150">
        <f>(C418*100)/M418</f>
        <v>61.842105263157897</v>
      </c>
      <c r="D421" s="150">
        <f>(D418*100)/M418</f>
        <v>19.736842105263158</v>
      </c>
      <c r="E421" s="150">
        <f>(E418*100)/M418</f>
        <v>17.105263157894736</v>
      </c>
      <c r="F421" s="150">
        <f>(F418*100)/M418</f>
        <v>0</v>
      </c>
      <c r="G421" s="150">
        <f>(G418*100)/M418</f>
        <v>1.3157894736842106</v>
      </c>
      <c r="H421" s="150">
        <f>(H418*100)/M418</f>
        <v>0</v>
      </c>
      <c r="I421" s="150">
        <f>(I418*100)/M418</f>
        <v>0</v>
      </c>
      <c r="J421" s="150">
        <f>(J418*100)/M418</f>
        <v>0</v>
      </c>
      <c r="K421" s="51"/>
      <c r="L421" s="51"/>
      <c r="M421" s="53">
        <f>SUM(C421:L421)</f>
        <v>100</v>
      </c>
      <c r="N421" s="160">
        <f>Q421+R421+S421</f>
        <v>62.666666666666671</v>
      </c>
      <c r="O421" s="182"/>
      <c r="P421" s="290" t="s">
        <v>28</v>
      </c>
      <c r="Q421" s="150">
        <f>(Q418*100)/AA418</f>
        <v>30.666666666666668</v>
      </c>
      <c r="R421" s="150">
        <f>(R418*100)/AA418</f>
        <v>16</v>
      </c>
      <c r="S421" s="150">
        <f>(S418*100)/AA418</f>
        <v>16</v>
      </c>
      <c r="T421" s="150">
        <f>(T418*100)/AA418</f>
        <v>22.666666666666668</v>
      </c>
      <c r="U421" s="150">
        <f>(U418*100)/AA418</f>
        <v>10.666666666666666</v>
      </c>
      <c r="V421" s="150">
        <f>(V418*100)/AA418</f>
        <v>4</v>
      </c>
      <c r="W421" s="150">
        <f>(W418*100)/AA418</f>
        <v>0</v>
      </c>
      <c r="X421" s="150">
        <f>(X418*100)/AA418</f>
        <v>0</v>
      </c>
      <c r="Y421" s="150"/>
      <c r="Z421" s="51"/>
      <c r="AA421" s="282">
        <f>SUM(Q421:Z421)</f>
        <v>100.00000000000001</v>
      </c>
    </row>
    <row r="422" spans="1:27" ht="17.100000000000001" customHeight="1" x14ac:dyDescent="0.45">
      <c r="A422" s="182"/>
      <c r="B422" s="50" t="s">
        <v>194</v>
      </c>
      <c r="C422" s="51">
        <v>43</v>
      </c>
      <c r="D422" s="51">
        <v>14</v>
      </c>
      <c r="E422" s="51">
        <v>10</v>
      </c>
      <c r="F422" s="51"/>
      <c r="G422" s="51">
        <v>1</v>
      </c>
      <c r="H422" s="51"/>
      <c r="I422" s="51"/>
      <c r="J422" s="51"/>
      <c r="K422" s="51"/>
      <c r="L422" s="51"/>
      <c r="M422" s="53">
        <f>SUM(C422:L422)</f>
        <v>68</v>
      </c>
      <c r="N422" s="78"/>
      <c r="O422" s="182"/>
      <c r="P422" s="290" t="s">
        <v>195</v>
      </c>
      <c r="Q422" s="59">
        <v>36</v>
      </c>
      <c r="R422" s="59">
        <v>13</v>
      </c>
      <c r="S422" s="59">
        <v>14</v>
      </c>
      <c r="T422" s="59">
        <v>0</v>
      </c>
      <c r="U422" s="59">
        <v>0</v>
      </c>
      <c r="V422" s="59">
        <v>2</v>
      </c>
      <c r="W422" s="59">
        <v>1</v>
      </c>
      <c r="X422" s="59">
        <v>1</v>
      </c>
      <c r="Y422" s="51"/>
      <c r="Z422" s="51"/>
      <c r="AA422" s="282">
        <f>SUM(Q422:Z422)</f>
        <v>67</v>
      </c>
    </row>
    <row r="423" spans="1:27" ht="17.100000000000001" customHeight="1" x14ac:dyDescent="0.2">
      <c r="A423" s="182"/>
      <c r="B423" s="53" t="s">
        <v>5</v>
      </c>
      <c r="C423" s="51">
        <f t="shared" ref="C423:H423" si="232">SUM(C422)</f>
        <v>43</v>
      </c>
      <c r="D423" s="51">
        <f t="shared" si="232"/>
        <v>14</v>
      </c>
      <c r="E423" s="51">
        <f t="shared" si="232"/>
        <v>10</v>
      </c>
      <c r="F423" s="51">
        <f t="shared" si="232"/>
        <v>0</v>
      </c>
      <c r="G423" s="51">
        <f t="shared" si="232"/>
        <v>1</v>
      </c>
      <c r="H423" s="51">
        <f t="shared" si="232"/>
        <v>0</v>
      </c>
      <c r="I423" s="51"/>
      <c r="J423" s="51"/>
      <c r="K423" s="51"/>
      <c r="L423" s="51"/>
      <c r="M423" s="53">
        <f>SUM(C423:L423)</f>
        <v>68</v>
      </c>
      <c r="N423" s="78"/>
      <c r="O423" s="182"/>
      <c r="P423" s="290" t="s">
        <v>5</v>
      </c>
      <c r="Q423" s="51">
        <f t="shared" ref="Q423:X423" si="233">SUM(Q422)</f>
        <v>36</v>
      </c>
      <c r="R423" s="51">
        <f t="shared" si="233"/>
        <v>13</v>
      </c>
      <c r="S423" s="51">
        <f t="shared" si="233"/>
        <v>14</v>
      </c>
      <c r="T423" s="51">
        <f t="shared" si="233"/>
        <v>0</v>
      </c>
      <c r="U423" s="51">
        <f t="shared" si="233"/>
        <v>0</v>
      </c>
      <c r="V423" s="51">
        <f t="shared" si="233"/>
        <v>2</v>
      </c>
      <c r="W423" s="51">
        <f t="shared" si="233"/>
        <v>1</v>
      </c>
      <c r="X423" s="51">
        <f t="shared" si="233"/>
        <v>1</v>
      </c>
      <c r="Y423" s="51"/>
      <c r="Z423" s="51"/>
      <c r="AA423" s="282">
        <f>SUM(Q423:Z423)</f>
        <v>67</v>
      </c>
    </row>
    <row r="424" spans="1:27" ht="17.100000000000001" customHeight="1" x14ac:dyDescent="0.2">
      <c r="A424" s="182"/>
      <c r="B424" s="53" t="s">
        <v>242</v>
      </c>
      <c r="C424" s="51">
        <f t="shared" ref="C424:H424" si="234">C423*C415</f>
        <v>172</v>
      </c>
      <c r="D424" s="51">
        <f t="shared" si="234"/>
        <v>49</v>
      </c>
      <c r="E424" s="51">
        <f t="shared" si="234"/>
        <v>30</v>
      </c>
      <c r="F424" s="51">
        <f t="shared" si="234"/>
        <v>0</v>
      </c>
      <c r="G424" s="51">
        <f t="shared" si="234"/>
        <v>2</v>
      </c>
      <c r="H424" s="51">
        <f t="shared" si="234"/>
        <v>0</v>
      </c>
      <c r="I424" s="51"/>
      <c r="J424" s="51"/>
      <c r="K424" s="51"/>
      <c r="L424" s="51"/>
      <c r="M424" s="53">
        <f>SUM(C424:L424)</f>
        <v>253</v>
      </c>
      <c r="N424" s="78"/>
      <c r="O424" s="182"/>
      <c r="P424" s="290" t="s">
        <v>242</v>
      </c>
      <c r="Q424" s="51">
        <f>Q423*Q415</f>
        <v>144</v>
      </c>
      <c r="R424" s="51">
        <f t="shared" ref="R424:X424" si="235">R423*R415</f>
        <v>45.5</v>
      </c>
      <c r="S424" s="51">
        <f t="shared" si="235"/>
        <v>42</v>
      </c>
      <c r="T424" s="51">
        <f t="shared" si="235"/>
        <v>0</v>
      </c>
      <c r="U424" s="51">
        <f t="shared" si="235"/>
        <v>0</v>
      </c>
      <c r="V424" s="51">
        <f t="shared" si="235"/>
        <v>3</v>
      </c>
      <c r="W424" s="51">
        <f t="shared" si="235"/>
        <v>1</v>
      </c>
      <c r="X424" s="51">
        <f t="shared" si="235"/>
        <v>0</v>
      </c>
      <c r="Y424" s="51"/>
      <c r="Z424" s="51"/>
      <c r="AA424" s="282">
        <f>SUM(Q424:Z424)</f>
        <v>235.5</v>
      </c>
    </row>
    <row r="425" spans="1:27" ht="17.100000000000001" customHeight="1" x14ac:dyDescent="0.2">
      <c r="A425" s="182"/>
      <c r="B425" s="53" t="s">
        <v>26</v>
      </c>
      <c r="C425" s="150">
        <f>M424/M423</f>
        <v>3.7205882352941178</v>
      </c>
      <c r="D425" s="150"/>
      <c r="E425" s="150"/>
      <c r="F425" s="150"/>
      <c r="G425" s="150"/>
      <c r="H425" s="150"/>
      <c r="I425" s="150"/>
      <c r="J425" s="51"/>
      <c r="K425" s="51"/>
      <c r="L425" s="51"/>
      <c r="M425" s="53"/>
      <c r="N425" s="78"/>
      <c r="O425" s="182"/>
      <c r="P425" s="290" t="s">
        <v>26</v>
      </c>
      <c r="Q425" s="150">
        <f>AA424/AA423</f>
        <v>3.5149253731343282</v>
      </c>
      <c r="R425" s="51"/>
      <c r="S425" s="51"/>
      <c r="T425" s="51"/>
      <c r="U425" s="51"/>
      <c r="V425" s="51"/>
      <c r="W425" s="51"/>
      <c r="X425" s="51"/>
      <c r="Y425" s="51"/>
      <c r="Z425" s="51"/>
      <c r="AA425" s="282"/>
    </row>
    <row r="426" spans="1:27" ht="17.100000000000001" customHeight="1" x14ac:dyDescent="0.2">
      <c r="A426" s="182"/>
      <c r="B426" s="53" t="s">
        <v>28</v>
      </c>
      <c r="C426" s="150">
        <f>(C423*100)/M423</f>
        <v>63.235294117647058</v>
      </c>
      <c r="D426" s="150">
        <f>(D423*100)/M423</f>
        <v>20.588235294117649</v>
      </c>
      <c r="E426" s="150">
        <f>(E423*100)/M423</f>
        <v>14.705882352941176</v>
      </c>
      <c r="F426" s="150">
        <f>(F423*100)/M423</f>
        <v>0</v>
      </c>
      <c r="G426" s="150">
        <f>(G423*100)/M423</f>
        <v>1.4705882352941178</v>
      </c>
      <c r="H426" s="150">
        <f>(H423*100)/M423</f>
        <v>0</v>
      </c>
      <c r="I426" s="150"/>
      <c r="J426" s="51"/>
      <c r="K426" s="51"/>
      <c r="L426" s="51"/>
      <c r="M426" s="53">
        <f>SUM(C426:L426)</f>
        <v>100</v>
      </c>
      <c r="N426" s="160"/>
      <c r="O426" s="182"/>
      <c r="P426" s="290" t="s">
        <v>28</v>
      </c>
      <c r="Q426" s="150">
        <f>(Q423*100)/AA423</f>
        <v>53.731343283582092</v>
      </c>
      <c r="R426" s="150">
        <f>(R423*100)/AA423</f>
        <v>19.402985074626866</v>
      </c>
      <c r="S426" s="150">
        <f>(S423*100)/AA423</f>
        <v>20.895522388059703</v>
      </c>
      <c r="T426" s="150">
        <f>(T423*100)/AA423</f>
        <v>0</v>
      </c>
      <c r="U426" s="150">
        <f>(U423*100)/AA423</f>
        <v>0</v>
      </c>
      <c r="V426" s="150">
        <f>(V423*100)/AA423</f>
        <v>2.9850746268656718</v>
      </c>
      <c r="W426" s="150">
        <f>(W423*100)/AA423</f>
        <v>1.4925373134328359</v>
      </c>
      <c r="X426" s="150">
        <f>(X423*100)/AA423</f>
        <v>1.4925373134328359</v>
      </c>
      <c r="Y426" s="51"/>
      <c r="Z426" s="51"/>
      <c r="AA426" s="282">
        <f>SUM(Q426:Z426)</f>
        <v>100</v>
      </c>
    </row>
    <row r="427" spans="1:27" ht="17.100000000000001" customHeight="1" x14ac:dyDescent="0.45">
      <c r="A427" s="182"/>
      <c r="B427" s="50" t="s">
        <v>196</v>
      </c>
      <c r="C427" s="51">
        <v>53</v>
      </c>
      <c r="D427" s="51"/>
      <c r="E427" s="51"/>
      <c r="F427" s="51"/>
      <c r="G427" s="51"/>
      <c r="H427" s="51"/>
      <c r="I427" s="51">
        <v>2</v>
      </c>
      <c r="J427" s="51"/>
      <c r="K427" s="51"/>
      <c r="L427" s="51"/>
      <c r="M427" s="53">
        <f>SUM(C427:L427)</f>
        <v>55</v>
      </c>
      <c r="N427" s="78"/>
      <c r="O427" s="182"/>
      <c r="P427" s="290" t="s">
        <v>197</v>
      </c>
      <c r="Q427" s="59">
        <v>53</v>
      </c>
      <c r="R427" s="59">
        <v>0</v>
      </c>
      <c r="S427" s="59">
        <v>0</v>
      </c>
      <c r="T427" s="59">
        <v>0</v>
      </c>
      <c r="U427" s="59">
        <v>0</v>
      </c>
      <c r="V427" s="59">
        <v>0</v>
      </c>
      <c r="W427" s="59">
        <v>2</v>
      </c>
      <c r="X427" s="59"/>
      <c r="Y427" s="51"/>
      <c r="Z427" s="51"/>
      <c r="AA427" s="282">
        <f>SUM(Q427:Z427)</f>
        <v>55</v>
      </c>
    </row>
    <row r="428" spans="1:27" ht="17.100000000000001" customHeight="1" x14ac:dyDescent="0.2">
      <c r="A428" s="182"/>
      <c r="B428" s="53" t="s">
        <v>5</v>
      </c>
      <c r="C428" s="51">
        <f>SUM(C427)</f>
        <v>53</v>
      </c>
      <c r="D428" s="51"/>
      <c r="E428" s="51">
        <f>SUM(E427)</f>
        <v>0</v>
      </c>
      <c r="F428" s="51"/>
      <c r="G428" s="51"/>
      <c r="H428" s="51"/>
      <c r="I428" s="51">
        <v>2</v>
      </c>
      <c r="J428" s="51">
        <f>SUM(J427)</f>
        <v>0</v>
      </c>
      <c r="K428" s="51"/>
      <c r="L428" s="51"/>
      <c r="M428" s="53">
        <f>SUM(C428:L428)</f>
        <v>55</v>
      </c>
      <c r="N428" s="78"/>
      <c r="O428" s="182"/>
      <c r="P428" s="290" t="s">
        <v>5</v>
      </c>
      <c r="Q428" s="51">
        <f t="shared" ref="Q428:X428" si="236">SUM(Q427)</f>
        <v>53</v>
      </c>
      <c r="R428" s="51">
        <f t="shared" si="236"/>
        <v>0</v>
      </c>
      <c r="S428" s="51">
        <f t="shared" si="236"/>
        <v>0</v>
      </c>
      <c r="T428" s="51">
        <f t="shared" si="236"/>
        <v>0</v>
      </c>
      <c r="U428" s="51">
        <f t="shared" si="236"/>
        <v>0</v>
      </c>
      <c r="V428" s="51">
        <f t="shared" si="236"/>
        <v>0</v>
      </c>
      <c r="W428" s="51">
        <f t="shared" si="236"/>
        <v>2</v>
      </c>
      <c r="X428" s="51">
        <f t="shared" si="236"/>
        <v>0</v>
      </c>
      <c r="Y428" s="51"/>
      <c r="Z428" s="51"/>
      <c r="AA428" s="282">
        <f>SUM(Q428:Z428)</f>
        <v>55</v>
      </c>
    </row>
    <row r="429" spans="1:27" ht="17.100000000000001" customHeight="1" x14ac:dyDescent="0.2">
      <c r="A429" s="182"/>
      <c r="B429" s="53" t="s">
        <v>242</v>
      </c>
      <c r="C429" s="51">
        <f>C428*C415</f>
        <v>212</v>
      </c>
      <c r="D429" s="51">
        <f t="shared" ref="D429:J429" si="237">D428*D415</f>
        <v>0</v>
      </c>
      <c r="E429" s="51">
        <f t="shared" si="237"/>
        <v>0</v>
      </c>
      <c r="F429" s="51">
        <f t="shared" si="237"/>
        <v>0</v>
      </c>
      <c r="G429" s="51">
        <f t="shared" si="237"/>
        <v>0</v>
      </c>
      <c r="H429" s="51">
        <f t="shared" si="237"/>
        <v>0</v>
      </c>
      <c r="I429" s="51">
        <f t="shared" si="237"/>
        <v>2</v>
      </c>
      <c r="J429" s="51">
        <f t="shared" si="237"/>
        <v>0</v>
      </c>
      <c r="K429" s="51"/>
      <c r="L429" s="51"/>
      <c r="M429" s="53">
        <f>SUM(C429:L429)</f>
        <v>214</v>
      </c>
      <c r="N429" s="78"/>
      <c r="O429" s="182"/>
      <c r="P429" s="290" t="s">
        <v>242</v>
      </c>
      <c r="Q429" s="51">
        <f>Q428*Q415</f>
        <v>212</v>
      </c>
      <c r="R429" s="51">
        <f t="shared" ref="R429:X429" si="238">R428*R415</f>
        <v>0</v>
      </c>
      <c r="S429" s="51">
        <f t="shared" si="238"/>
        <v>0</v>
      </c>
      <c r="T429" s="51">
        <f t="shared" si="238"/>
        <v>0</v>
      </c>
      <c r="U429" s="51">
        <f t="shared" si="238"/>
        <v>0</v>
      </c>
      <c r="V429" s="51">
        <f t="shared" si="238"/>
        <v>0</v>
      </c>
      <c r="W429" s="51">
        <f t="shared" si="238"/>
        <v>2</v>
      </c>
      <c r="X429" s="51">
        <f t="shared" si="238"/>
        <v>0</v>
      </c>
      <c r="Y429" s="51"/>
      <c r="Z429" s="51"/>
      <c r="AA429" s="282">
        <f>SUM(Q429:Z429)</f>
        <v>214</v>
      </c>
    </row>
    <row r="430" spans="1:27" ht="17.100000000000001" customHeight="1" x14ac:dyDescent="0.2">
      <c r="A430" s="182"/>
      <c r="B430" s="53" t="s">
        <v>26</v>
      </c>
      <c r="C430" s="51">
        <f>M429/M428</f>
        <v>3.8909090909090911</v>
      </c>
      <c r="D430" s="51"/>
      <c r="E430" s="51"/>
      <c r="F430" s="51"/>
      <c r="G430" s="51"/>
      <c r="H430" s="51"/>
      <c r="I430" s="51"/>
      <c r="J430" s="51"/>
      <c r="K430" s="51"/>
      <c r="L430" s="51"/>
      <c r="M430" s="53"/>
      <c r="N430" s="78"/>
      <c r="O430" s="182"/>
      <c r="P430" s="290" t="s">
        <v>26</v>
      </c>
      <c r="Q430" s="150">
        <f>AA429/AA428</f>
        <v>3.8909090909090911</v>
      </c>
      <c r="R430" s="150"/>
      <c r="S430" s="150"/>
      <c r="T430" s="150"/>
      <c r="U430" s="150"/>
      <c r="V430" s="150"/>
      <c r="W430" s="150"/>
      <c r="X430" s="150"/>
      <c r="Y430" s="51"/>
      <c r="Z430" s="51"/>
      <c r="AA430" s="282"/>
    </row>
    <row r="431" spans="1:27" ht="17.100000000000001" customHeight="1" x14ac:dyDescent="0.2">
      <c r="A431" s="182"/>
      <c r="B431" s="53" t="s">
        <v>28</v>
      </c>
      <c r="C431" s="51">
        <f>(C428*100)/M428</f>
        <v>96.36363636363636</v>
      </c>
      <c r="D431" s="51">
        <f>(D428*100)/M428</f>
        <v>0</v>
      </c>
      <c r="E431" s="51">
        <f>(E428*100)/M428</f>
        <v>0</v>
      </c>
      <c r="F431" s="51">
        <f>(F428*100)/M428</f>
        <v>0</v>
      </c>
      <c r="G431" s="51">
        <f>(G428*100)/M428</f>
        <v>0</v>
      </c>
      <c r="H431" s="51">
        <f>(H428*100)/M428</f>
        <v>0</v>
      </c>
      <c r="I431" s="51">
        <f>(I428*100)/M428</f>
        <v>3.6363636363636362</v>
      </c>
      <c r="J431" s="51">
        <f>(J428*100)/M428</f>
        <v>0</v>
      </c>
      <c r="K431" s="51"/>
      <c r="L431" s="51"/>
      <c r="M431" s="53">
        <f>SUM(C431:L431)</f>
        <v>100</v>
      </c>
      <c r="N431" s="78"/>
      <c r="O431" s="182"/>
      <c r="P431" s="290" t="s">
        <v>28</v>
      </c>
      <c r="Q431" s="150">
        <f>(Q428*100)/AA428</f>
        <v>96.36363636363636</v>
      </c>
      <c r="R431" s="150">
        <f>(R428*100)/AA428</f>
        <v>0</v>
      </c>
      <c r="S431" s="150">
        <f>(S428*100)/AA428</f>
        <v>0</v>
      </c>
      <c r="T431" s="150">
        <f>(T428*100)/AA428</f>
        <v>0</v>
      </c>
      <c r="U431" s="150">
        <f>(U428*100)/AA428</f>
        <v>0</v>
      </c>
      <c r="V431" s="150">
        <f>(V428*100)/AA428</f>
        <v>0</v>
      </c>
      <c r="W431" s="150">
        <f>(W428*100)/AA428</f>
        <v>3.6363636363636362</v>
      </c>
      <c r="X431" s="150">
        <f>(X428*100)/AA428</f>
        <v>0</v>
      </c>
      <c r="Y431" s="51"/>
      <c r="Z431" s="51"/>
      <c r="AA431" s="282">
        <f>SUM(Q431:Z431)</f>
        <v>100</v>
      </c>
    </row>
    <row r="432" spans="1:27" ht="17.100000000000001" customHeight="1" x14ac:dyDescent="0.2">
      <c r="A432" s="182"/>
      <c r="B432" s="50" t="s">
        <v>199</v>
      </c>
      <c r="C432" s="51">
        <v>18</v>
      </c>
      <c r="D432" s="51">
        <v>10</v>
      </c>
      <c r="E432" s="51">
        <v>7</v>
      </c>
      <c r="F432" s="51">
        <v>5</v>
      </c>
      <c r="G432" s="51"/>
      <c r="H432" s="51"/>
      <c r="I432" s="51"/>
      <c r="J432" s="51"/>
      <c r="K432" s="51"/>
      <c r="L432" s="51"/>
      <c r="M432" s="53">
        <f>SUM(C432:L432)</f>
        <v>40</v>
      </c>
      <c r="N432" s="78"/>
      <c r="O432" s="182"/>
      <c r="P432" s="291" t="s">
        <v>198</v>
      </c>
      <c r="Q432" s="51">
        <v>4</v>
      </c>
      <c r="R432" s="51">
        <v>5</v>
      </c>
      <c r="S432" s="51">
        <v>13</v>
      </c>
      <c r="T432" s="51">
        <v>8</v>
      </c>
      <c r="U432" s="51">
        <v>4</v>
      </c>
      <c r="V432" s="51">
        <v>1</v>
      </c>
      <c r="W432" s="51">
        <v>4</v>
      </c>
      <c r="X432" s="51"/>
      <c r="Y432" s="107"/>
      <c r="Z432" s="107"/>
      <c r="AA432" s="443">
        <f>SUM(Q432:Z432)</f>
        <v>39</v>
      </c>
    </row>
    <row r="433" spans="1:27" ht="17.100000000000001" customHeight="1" x14ac:dyDescent="0.45">
      <c r="A433" s="182"/>
      <c r="B433" s="50" t="s">
        <v>201</v>
      </c>
      <c r="C433" s="51">
        <v>17</v>
      </c>
      <c r="D433" s="51"/>
      <c r="E433" s="51"/>
      <c r="F433" s="51"/>
      <c r="G433" s="51"/>
      <c r="H433" s="51"/>
      <c r="I433" s="51"/>
      <c r="J433" s="51">
        <v>1</v>
      </c>
      <c r="K433" s="51"/>
      <c r="L433" s="51"/>
      <c r="M433" s="53">
        <f>SUM(C433:L433)</f>
        <v>18</v>
      </c>
      <c r="N433" s="78"/>
      <c r="O433" s="182"/>
      <c r="P433" s="290" t="s">
        <v>200</v>
      </c>
      <c r="Q433" s="59">
        <v>14</v>
      </c>
      <c r="R433" s="59">
        <v>0</v>
      </c>
      <c r="S433" s="59">
        <v>4</v>
      </c>
      <c r="T433" s="59">
        <v>0</v>
      </c>
      <c r="U433" s="59">
        <v>0</v>
      </c>
      <c r="V433" s="59">
        <v>0</v>
      </c>
      <c r="W433" s="59">
        <v>0</v>
      </c>
      <c r="X433" s="59">
        <v>0</v>
      </c>
      <c r="Y433" s="51"/>
      <c r="Z433" s="51"/>
      <c r="AA433" s="282">
        <f>SUM(Q433:Z433)</f>
        <v>18</v>
      </c>
    </row>
    <row r="434" spans="1:27" ht="17.100000000000001" customHeight="1" x14ac:dyDescent="0.2">
      <c r="A434" s="182"/>
      <c r="B434" s="53" t="s">
        <v>5</v>
      </c>
      <c r="C434" s="51">
        <f>SUM(C432:C433)</f>
        <v>35</v>
      </c>
      <c r="D434" s="51">
        <f>SUM(D432:D433)</f>
        <v>10</v>
      </c>
      <c r="E434" s="51">
        <f>SUM(E432:E433)</f>
        <v>7</v>
      </c>
      <c r="F434" s="51">
        <f>SUM(F432:F433)</f>
        <v>5</v>
      </c>
      <c r="G434" s="51"/>
      <c r="H434" s="51"/>
      <c r="I434" s="51"/>
      <c r="J434" s="51">
        <f>SUM(J432:J433)</f>
        <v>1</v>
      </c>
      <c r="K434" s="51"/>
      <c r="L434" s="51"/>
      <c r="M434" s="53">
        <f>SUM(C434:L434)</f>
        <v>58</v>
      </c>
      <c r="N434" s="78"/>
      <c r="O434" s="182"/>
      <c r="P434" s="290" t="s">
        <v>5</v>
      </c>
      <c r="Q434" s="51">
        <f>SUM(Q432:Q433)</f>
        <v>18</v>
      </c>
      <c r="R434" s="51">
        <f>SUM(R432:R433)</f>
        <v>5</v>
      </c>
      <c r="S434" s="51">
        <f>SUM(S432:S433)</f>
        <v>17</v>
      </c>
      <c r="T434" s="51"/>
      <c r="U434" s="51"/>
      <c r="V434" s="51"/>
      <c r="W434" s="51"/>
      <c r="X434" s="51"/>
      <c r="Y434" s="51"/>
      <c r="Z434" s="51"/>
      <c r="AA434" s="282">
        <f>SUM(AA432:AA433)</f>
        <v>57</v>
      </c>
    </row>
    <row r="435" spans="1:27" ht="17.100000000000001" customHeight="1" x14ac:dyDescent="0.2">
      <c r="A435" s="182"/>
      <c r="B435" s="53" t="s">
        <v>242</v>
      </c>
      <c r="C435" s="51">
        <f>C434*C415</f>
        <v>140</v>
      </c>
      <c r="D435" s="51">
        <f t="shared" ref="D435:J435" si="239">D434*D415</f>
        <v>35</v>
      </c>
      <c r="E435" s="51">
        <f t="shared" si="239"/>
        <v>21</v>
      </c>
      <c r="F435" s="51">
        <f t="shared" si="239"/>
        <v>12.5</v>
      </c>
      <c r="G435" s="51">
        <f t="shared" si="239"/>
        <v>0</v>
      </c>
      <c r="H435" s="51">
        <f t="shared" si="239"/>
        <v>0</v>
      </c>
      <c r="I435" s="51">
        <f t="shared" si="239"/>
        <v>0</v>
      </c>
      <c r="J435" s="51">
        <f t="shared" si="239"/>
        <v>0</v>
      </c>
      <c r="K435" s="51"/>
      <c r="L435" s="51"/>
      <c r="M435" s="53">
        <f>SUM(C435:L435)</f>
        <v>208.5</v>
      </c>
      <c r="N435" s="78"/>
      <c r="O435" s="182"/>
      <c r="P435" s="290" t="s">
        <v>242</v>
      </c>
      <c r="Q435" s="51">
        <f>Q434*Q415</f>
        <v>72</v>
      </c>
      <c r="R435" s="51">
        <f t="shared" ref="R435:X435" si="240">R434*R415</f>
        <v>17.5</v>
      </c>
      <c r="S435" s="51">
        <f t="shared" si="240"/>
        <v>51</v>
      </c>
      <c r="T435" s="51">
        <f t="shared" si="240"/>
        <v>0</v>
      </c>
      <c r="U435" s="51">
        <f t="shared" si="240"/>
        <v>0</v>
      </c>
      <c r="V435" s="51">
        <f t="shared" si="240"/>
        <v>0</v>
      </c>
      <c r="W435" s="51">
        <f t="shared" si="240"/>
        <v>0</v>
      </c>
      <c r="X435" s="51">
        <f t="shared" si="240"/>
        <v>0</v>
      </c>
      <c r="Y435" s="51"/>
      <c r="Z435" s="51"/>
      <c r="AA435" s="282">
        <f>SUM(Q435:Z435)</f>
        <v>140.5</v>
      </c>
    </row>
    <row r="436" spans="1:27" ht="17.100000000000001" customHeight="1" x14ac:dyDescent="0.2">
      <c r="A436" s="182"/>
      <c r="B436" s="53" t="s">
        <v>26</v>
      </c>
      <c r="C436" s="150">
        <f>M435/M434</f>
        <v>3.5948275862068964</v>
      </c>
      <c r="D436" s="150"/>
      <c r="E436" s="150"/>
      <c r="F436" s="150"/>
      <c r="G436" s="150"/>
      <c r="H436" s="150"/>
      <c r="I436" s="150"/>
      <c r="J436" s="150"/>
      <c r="K436" s="51"/>
      <c r="L436" s="51"/>
      <c r="M436" s="53"/>
      <c r="N436" s="78"/>
      <c r="O436" s="182"/>
      <c r="P436" s="290" t="s">
        <v>26</v>
      </c>
      <c r="Q436" s="150">
        <f>AA435/AA434</f>
        <v>2.4649122807017543</v>
      </c>
      <c r="R436" s="51"/>
      <c r="S436" s="51"/>
      <c r="T436" s="51"/>
      <c r="U436" s="51"/>
      <c r="V436" s="51"/>
      <c r="W436" s="51"/>
      <c r="X436" s="51"/>
      <c r="Y436" s="51"/>
      <c r="Z436" s="51"/>
      <c r="AA436" s="282"/>
    </row>
    <row r="437" spans="1:27" ht="17.100000000000001" customHeight="1" x14ac:dyDescent="0.2">
      <c r="A437" s="182"/>
      <c r="B437" s="53" t="s">
        <v>28</v>
      </c>
      <c r="C437" s="150">
        <f>(C434*100)/M434</f>
        <v>60.344827586206897</v>
      </c>
      <c r="D437" s="150">
        <f>(D434*100)/M434</f>
        <v>17.241379310344829</v>
      </c>
      <c r="E437" s="150">
        <f>(E434*100)/M434</f>
        <v>12.068965517241379</v>
      </c>
      <c r="F437" s="150">
        <f>(F434*100)/M434</f>
        <v>8.6206896551724146</v>
      </c>
      <c r="G437" s="150">
        <f>(G434*100)/M434</f>
        <v>0</v>
      </c>
      <c r="H437" s="150">
        <f>(H434*100)/M434</f>
        <v>0</v>
      </c>
      <c r="I437" s="150">
        <f>(I434*100)/M434</f>
        <v>0</v>
      </c>
      <c r="J437" s="150">
        <f>(J434*100)/M434</f>
        <v>1.7241379310344827</v>
      </c>
      <c r="K437" s="51"/>
      <c r="L437" s="51"/>
      <c r="M437" s="53">
        <f>SUM(C437:L437)</f>
        <v>100</v>
      </c>
      <c r="N437" s="160"/>
      <c r="O437" s="182"/>
      <c r="P437" s="290" t="s">
        <v>28</v>
      </c>
      <c r="Q437" s="51">
        <f>(Q434*100)/AA434</f>
        <v>31.578947368421051</v>
      </c>
      <c r="R437" s="51">
        <f>(R434*100)/AA434</f>
        <v>8.7719298245614041</v>
      </c>
      <c r="S437" s="51">
        <f>(S434*100)/AA434</f>
        <v>29.82456140350877</v>
      </c>
      <c r="T437" s="51">
        <f>(T434*100)/AA434</f>
        <v>0</v>
      </c>
      <c r="U437" s="51">
        <f>(U434*100)/AA434</f>
        <v>0</v>
      </c>
      <c r="V437" s="51">
        <f>(V434*100)/AA434</f>
        <v>0</v>
      </c>
      <c r="W437" s="51">
        <f>(W434*100)/AA434</f>
        <v>0</v>
      </c>
      <c r="X437" s="51">
        <f>(X434*100)/AA434</f>
        <v>0</v>
      </c>
      <c r="Y437" s="51"/>
      <c r="Z437" s="51"/>
      <c r="AA437" s="282">
        <f>SUM(Q437:Z437)</f>
        <v>70.175438596491219</v>
      </c>
    </row>
    <row r="438" spans="1:27" ht="17.100000000000001" customHeight="1" x14ac:dyDescent="0.45">
      <c r="A438" s="182"/>
      <c r="B438" s="50" t="s">
        <v>203</v>
      </c>
      <c r="C438" s="51">
        <v>42</v>
      </c>
      <c r="D438" s="51">
        <v>9</v>
      </c>
      <c r="E438" s="51">
        <v>2</v>
      </c>
      <c r="F438" s="51"/>
      <c r="G438" s="51"/>
      <c r="H438" s="51"/>
      <c r="I438" s="51"/>
      <c r="J438" s="51">
        <v>1</v>
      </c>
      <c r="K438" s="51"/>
      <c r="L438" s="51"/>
      <c r="M438" s="53">
        <f>SUM(C438:L438)</f>
        <v>54</v>
      </c>
      <c r="N438" s="78"/>
      <c r="O438" s="182"/>
      <c r="P438" s="290" t="s">
        <v>202</v>
      </c>
      <c r="Q438" s="59">
        <v>44</v>
      </c>
      <c r="R438" s="59">
        <v>4</v>
      </c>
      <c r="S438" s="59">
        <v>3</v>
      </c>
      <c r="T438" s="59">
        <v>0</v>
      </c>
      <c r="U438" s="59"/>
      <c r="V438" s="59">
        <v>0</v>
      </c>
      <c r="W438" s="59">
        <v>0</v>
      </c>
      <c r="X438" s="59">
        <v>3</v>
      </c>
      <c r="Y438" s="51"/>
      <c r="Z438" s="51"/>
      <c r="AA438" s="282">
        <f>SUM(Q438:Z438)</f>
        <v>54</v>
      </c>
    </row>
    <row r="439" spans="1:27" ht="17.100000000000001" customHeight="1" x14ac:dyDescent="0.45">
      <c r="A439" s="182"/>
      <c r="B439" s="50" t="s">
        <v>328</v>
      </c>
      <c r="C439" s="51">
        <v>15</v>
      </c>
      <c r="D439" s="51"/>
      <c r="E439" s="51"/>
      <c r="F439" s="51"/>
      <c r="G439" s="51"/>
      <c r="H439" s="51"/>
      <c r="I439" s="51"/>
      <c r="J439" s="51"/>
      <c r="K439" s="51"/>
      <c r="L439" s="51"/>
      <c r="M439" s="53">
        <f>SUM(C439:L439)</f>
        <v>15</v>
      </c>
      <c r="N439" s="78"/>
      <c r="O439" s="182"/>
      <c r="P439" s="292" t="s">
        <v>350</v>
      </c>
      <c r="Q439" s="59">
        <v>13</v>
      </c>
      <c r="R439" s="59">
        <v>0</v>
      </c>
      <c r="S439" s="59">
        <v>0</v>
      </c>
      <c r="T439" s="59">
        <v>0</v>
      </c>
      <c r="U439" s="59">
        <v>1</v>
      </c>
      <c r="V439" s="59">
        <v>0</v>
      </c>
      <c r="W439" s="59">
        <v>0</v>
      </c>
      <c r="X439" s="59">
        <v>1</v>
      </c>
      <c r="Y439" s="51"/>
      <c r="Z439" s="51"/>
      <c r="AA439" s="282">
        <f>SUM(Q439:Z439)</f>
        <v>15</v>
      </c>
    </row>
    <row r="440" spans="1:27" ht="17.100000000000001" customHeight="1" x14ac:dyDescent="0.2">
      <c r="A440" s="182"/>
      <c r="B440" s="53" t="s">
        <v>5</v>
      </c>
      <c r="C440" s="51">
        <f>SUM(C438:C439)</f>
        <v>57</v>
      </c>
      <c r="D440" s="51">
        <f>SUM(D438:D439)</f>
        <v>9</v>
      </c>
      <c r="E440" s="51">
        <f>SUM(E438:E439)</f>
        <v>2</v>
      </c>
      <c r="F440" s="51">
        <f>SUM(F438:F439)</f>
        <v>0</v>
      </c>
      <c r="G440" s="51">
        <f>SUM(G438:G439)</f>
        <v>0</v>
      </c>
      <c r="H440" s="51"/>
      <c r="I440" s="51">
        <f>SUM(I438:I439)</f>
        <v>0</v>
      </c>
      <c r="J440" s="51">
        <f>SUM(J438:J439)</f>
        <v>1</v>
      </c>
      <c r="K440" s="51"/>
      <c r="L440" s="51"/>
      <c r="M440" s="53">
        <f>SUM(C440:L440)</f>
        <v>69</v>
      </c>
      <c r="N440" s="78"/>
      <c r="O440" s="182"/>
      <c r="P440" s="290" t="s">
        <v>5</v>
      </c>
      <c r="Q440" s="51">
        <f t="shared" ref="Q440:X440" si="241">SUM(Q438:Q439)</f>
        <v>57</v>
      </c>
      <c r="R440" s="51">
        <f t="shared" si="241"/>
        <v>4</v>
      </c>
      <c r="S440" s="51">
        <f t="shared" si="241"/>
        <v>3</v>
      </c>
      <c r="T440" s="51">
        <f t="shared" si="241"/>
        <v>0</v>
      </c>
      <c r="U440" s="51">
        <f t="shared" si="241"/>
        <v>1</v>
      </c>
      <c r="V440" s="51">
        <f t="shared" si="241"/>
        <v>0</v>
      </c>
      <c r="W440" s="51">
        <f t="shared" si="241"/>
        <v>0</v>
      </c>
      <c r="X440" s="51">
        <f t="shared" si="241"/>
        <v>4</v>
      </c>
      <c r="Y440" s="51"/>
      <c r="Z440" s="51"/>
      <c r="AA440" s="282">
        <f>SUM(Q440:Z440)</f>
        <v>69</v>
      </c>
    </row>
    <row r="441" spans="1:27" ht="17.100000000000001" customHeight="1" x14ac:dyDescent="0.2">
      <c r="A441" s="182"/>
      <c r="B441" s="53" t="s">
        <v>242</v>
      </c>
      <c r="C441" s="51">
        <f>C440*C415</f>
        <v>228</v>
      </c>
      <c r="D441" s="51">
        <f t="shared" ref="D441:J441" si="242">D440*D415</f>
        <v>31.5</v>
      </c>
      <c r="E441" s="51">
        <f t="shared" si="242"/>
        <v>6</v>
      </c>
      <c r="F441" s="51">
        <f t="shared" si="242"/>
        <v>0</v>
      </c>
      <c r="G441" s="51">
        <f t="shared" si="242"/>
        <v>0</v>
      </c>
      <c r="H441" s="51">
        <f t="shared" si="242"/>
        <v>0</v>
      </c>
      <c r="I441" s="51">
        <f t="shared" si="242"/>
        <v>0</v>
      </c>
      <c r="J441" s="51">
        <f t="shared" si="242"/>
        <v>0</v>
      </c>
      <c r="K441" s="51"/>
      <c r="L441" s="51"/>
      <c r="M441" s="53">
        <f>SUM(C441:L441)</f>
        <v>265.5</v>
      </c>
      <c r="N441" s="78"/>
      <c r="O441" s="182"/>
      <c r="P441" s="290" t="s">
        <v>242</v>
      </c>
      <c r="Q441" s="51">
        <f>Q440*Q415</f>
        <v>228</v>
      </c>
      <c r="R441" s="51">
        <f t="shared" ref="R441:X441" si="243">R440*R415</f>
        <v>14</v>
      </c>
      <c r="S441" s="51">
        <f t="shared" si="243"/>
        <v>9</v>
      </c>
      <c r="T441" s="51">
        <f t="shared" si="243"/>
        <v>0</v>
      </c>
      <c r="U441" s="51">
        <f t="shared" si="243"/>
        <v>2</v>
      </c>
      <c r="V441" s="51">
        <f t="shared" si="243"/>
        <v>0</v>
      </c>
      <c r="W441" s="51">
        <f t="shared" si="243"/>
        <v>0</v>
      </c>
      <c r="X441" s="51">
        <f t="shared" si="243"/>
        <v>0</v>
      </c>
      <c r="Y441" s="51"/>
      <c r="Z441" s="51"/>
      <c r="AA441" s="282">
        <f>SUM(Q441:Z441)</f>
        <v>253</v>
      </c>
    </row>
    <row r="442" spans="1:27" ht="17.100000000000001" customHeight="1" x14ac:dyDescent="0.2">
      <c r="A442" s="182"/>
      <c r="B442" s="53" t="s">
        <v>26</v>
      </c>
      <c r="C442" s="150">
        <f>M441/M440</f>
        <v>3.847826086956522</v>
      </c>
      <c r="D442" s="51"/>
      <c r="E442" s="51"/>
      <c r="F442" s="51"/>
      <c r="G442" s="51"/>
      <c r="H442" s="51"/>
      <c r="I442" s="51"/>
      <c r="J442" s="51"/>
      <c r="K442" s="51"/>
      <c r="L442" s="51"/>
      <c r="M442" s="53"/>
      <c r="N442" s="78"/>
      <c r="O442" s="182"/>
      <c r="P442" s="290" t="s">
        <v>26</v>
      </c>
      <c r="Q442" s="150">
        <f>AA441/AA440</f>
        <v>3.6666666666666665</v>
      </c>
      <c r="R442" s="51"/>
      <c r="S442" s="51"/>
      <c r="T442" s="51"/>
      <c r="U442" s="51"/>
      <c r="V442" s="51"/>
      <c r="W442" s="51"/>
      <c r="X442" s="51"/>
      <c r="Y442" s="51"/>
      <c r="Z442" s="51"/>
      <c r="AA442" s="282"/>
    </row>
    <row r="443" spans="1:27" ht="17.100000000000001" customHeight="1" x14ac:dyDescent="0.2">
      <c r="A443" s="182"/>
      <c r="B443" s="53" t="s">
        <v>28</v>
      </c>
      <c r="C443" s="150">
        <f>(C440*100)/M440</f>
        <v>82.608695652173907</v>
      </c>
      <c r="D443" s="150">
        <f>(D440*100)/M440</f>
        <v>13.043478260869565</v>
      </c>
      <c r="E443" s="150">
        <f>(E440*100)/M440</f>
        <v>2.8985507246376812</v>
      </c>
      <c r="F443" s="150">
        <f>(F440*100)/M440</f>
        <v>0</v>
      </c>
      <c r="G443" s="150">
        <f>(G440*100)/M440</f>
        <v>0</v>
      </c>
      <c r="H443" s="150">
        <f>(H440*100)/M440</f>
        <v>0</v>
      </c>
      <c r="I443" s="150">
        <f>(I440*100)/M440</f>
        <v>0</v>
      </c>
      <c r="J443" s="150">
        <f>(J440*100)/M440</f>
        <v>1.4492753623188406</v>
      </c>
      <c r="K443" s="51"/>
      <c r="L443" s="51"/>
      <c r="M443" s="53">
        <f>SUM(C443:L443)</f>
        <v>100</v>
      </c>
      <c r="N443" s="160"/>
      <c r="O443" s="182"/>
      <c r="P443" s="290" t="s">
        <v>28</v>
      </c>
      <c r="Q443" s="150">
        <f>(Q440*100)/AA440</f>
        <v>82.608695652173907</v>
      </c>
      <c r="R443" s="150">
        <f>(R440*100)/AA440</f>
        <v>5.7971014492753623</v>
      </c>
      <c r="S443" s="150">
        <f>(S440*100)/AA440</f>
        <v>4.3478260869565215</v>
      </c>
      <c r="T443" s="150">
        <f>(T440*100)/AA440</f>
        <v>0</v>
      </c>
      <c r="U443" s="150">
        <f>(U440*100)/AA440</f>
        <v>1.4492753623188406</v>
      </c>
      <c r="V443" s="150">
        <f>(V440*100)/AA440</f>
        <v>0</v>
      </c>
      <c r="W443" s="150">
        <f>(W440*100)/AA440</f>
        <v>0</v>
      </c>
      <c r="X443" s="150">
        <f>(X440*100)/AA440</f>
        <v>5.7971014492753623</v>
      </c>
      <c r="Y443" s="51"/>
      <c r="Z443" s="51"/>
      <c r="AA443" s="282">
        <f>SUM(Q443:Z443)</f>
        <v>99.999999999999986</v>
      </c>
    </row>
    <row r="444" spans="1:27" ht="17.100000000000001" customHeight="1" x14ac:dyDescent="0.2">
      <c r="A444" s="182"/>
      <c r="B444" s="50" t="s">
        <v>208</v>
      </c>
      <c r="C444" s="51">
        <v>9</v>
      </c>
      <c r="D444" s="51"/>
      <c r="E444" s="51"/>
      <c r="F444" s="51"/>
      <c r="G444" s="51"/>
      <c r="H444" s="51"/>
      <c r="I444" s="51"/>
      <c r="J444" s="53"/>
      <c r="K444" s="53"/>
      <c r="L444" s="53"/>
      <c r="M444" s="53">
        <f>SUM(C444:L444)</f>
        <v>9</v>
      </c>
      <c r="N444" s="78"/>
      <c r="O444" s="182"/>
      <c r="P444" s="290" t="s">
        <v>264</v>
      </c>
      <c r="Q444" s="53">
        <v>27</v>
      </c>
      <c r="R444" s="53">
        <v>0</v>
      </c>
      <c r="S444" s="53">
        <v>13</v>
      </c>
      <c r="T444" s="53">
        <v>0</v>
      </c>
      <c r="U444" s="53">
        <v>1</v>
      </c>
      <c r="V444" s="53">
        <v>0</v>
      </c>
      <c r="W444" s="53">
        <v>1</v>
      </c>
      <c r="X444" s="53"/>
      <c r="Y444" s="53"/>
      <c r="Z444" s="53"/>
      <c r="AA444" s="282">
        <f>SUM(Q444:Z444)</f>
        <v>42</v>
      </c>
    </row>
    <row r="445" spans="1:27" ht="17.100000000000001" customHeight="1" x14ac:dyDescent="0.2">
      <c r="A445" s="182"/>
      <c r="B445" s="50" t="s">
        <v>206</v>
      </c>
      <c r="C445" s="51">
        <v>40</v>
      </c>
      <c r="D445" s="51"/>
      <c r="E445" s="51"/>
      <c r="F445" s="51"/>
      <c r="G445" s="51">
        <v>2</v>
      </c>
      <c r="H445" s="51"/>
      <c r="I445" s="51"/>
      <c r="J445" s="53"/>
      <c r="K445" s="53"/>
      <c r="L445" s="53"/>
      <c r="M445" s="53">
        <f>SUM(C445:L445)</f>
        <v>42</v>
      </c>
      <c r="N445" s="78"/>
      <c r="O445" s="182"/>
      <c r="P445" s="290" t="s">
        <v>207</v>
      </c>
      <c r="Q445" s="53">
        <v>5</v>
      </c>
      <c r="R445" s="53">
        <v>0</v>
      </c>
      <c r="S445" s="53">
        <v>4</v>
      </c>
      <c r="T445" s="53">
        <v>0</v>
      </c>
      <c r="U445" s="53">
        <v>0</v>
      </c>
      <c r="V445" s="53">
        <v>0</v>
      </c>
      <c r="W445" s="53">
        <v>0</v>
      </c>
      <c r="X445" s="53">
        <v>0</v>
      </c>
      <c r="Y445" s="53"/>
      <c r="Z445" s="53"/>
      <c r="AA445" s="282">
        <f>SUM(Q445:Z445)</f>
        <v>9</v>
      </c>
    </row>
    <row r="446" spans="1:27" ht="17.100000000000001" customHeight="1" x14ac:dyDescent="0.2">
      <c r="A446" s="182"/>
      <c r="B446" s="53" t="s">
        <v>5</v>
      </c>
      <c r="C446" s="53">
        <f>SUM(C444:C445)</f>
        <v>49</v>
      </c>
      <c r="D446" s="53"/>
      <c r="E446" s="53">
        <f>SUM(E444:E445)</f>
        <v>0</v>
      </c>
      <c r="F446" s="53">
        <f>SUM(F444:F445)</f>
        <v>0</v>
      </c>
      <c r="G446" s="53">
        <f>SUM(G444:G445)</f>
        <v>2</v>
      </c>
      <c r="H446" s="53">
        <f>SUM(H444:H445)</f>
        <v>0</v>
      </c>
      <c r="I446" s="53"/>
      <c r="J446" s="53">
        <f>SUM(J444:J445)</f>
        <v>0</v>
      </c>
      <c r="K446" s="53"/>
      <c r="L446" s="53"/>
      <c r="M446" s="53">
        <f>SUM(M444:M445)</f>
        <v>51</v>
      </c>
      <c r="N446" s="78"/>
      <c r="O446" s="244"/>
      <c r="P446" s="290" t="s">
        <v>5</v>
      </c>
      <c r="Q446" s="53">
        <f t="shared" ref="Q446:X446" si="244">SUM(Q444:Q445)</f>
        <v>32</v>
      </c>
      <c r="R446" s="53">
        <f t="shared" si="244"/>
        <v>0</v>
      </c>
      <c r="S446" s="53">
        <f t="shared" si="244"/>
        <v>17</v>
      </c>
      <c r="T446" s="53">
        <f t="shared" si="244"/>
        <v>0</v>
      </c>
      <c r="U446" s="53">
        <f t="shared" si="244"/>
        <v>1</v>
      </c>
      <c r="V446" s="53">
        <f t="shared" si="244"/>
        <v>0</v>
      </c>
      <c r="W446" s="53">
        <f t="shared" si="244"/>
        <v>1</v>
      </c>
      <c r="X446" s="53">
        <f t="shared" si="244"/>
        <v>0</v>
      </c>
      <c r="Y446" s="53"/>
      <c r="Z446" s="53"/>
      <c r="AA446" s="282">
        <f>SUM(AA444:AA445)</f>
        <v>51</v>
      </c>
    </row>
    <row r="447" spans="1:27" ht="17.100000000000001" customHeight="1" x14ac:dyDescent="0.2">
      <c r="A447" s="182"/>
      <c r="B447" s="53" t="s">
        <v>242</v>
      </c>
      <c r="C447" s="53">
        <f t="shared" ref="C447:J447" si="245">C446*C415</f>
        <v>196</v>
      </c>
      <c r="D447" s="53">
        <f t="shared" si="245"/>
        <v>0</v>
      </c>
      <c r="E447" s="53">
        <f t="shared" si="245"/>
        <v>0</v>
      </c>
      <c r="F447" s="53">
        <f t="shared" si="245"/>
        <v>0</v>
      </c>
      <c r="G447" s="53">
        <f t="shared" si="245"/>
        <v>4</v>
      </c>
      <c r="H447" s="53">
        <f t="shared" si="245"/>
        <v>0</v>
      </c>
      <c r="I447" s="53">
        <f t="shared" si="245"/>
        <v>0</v>
      </c>
      <c r="J447" s="53">
        <f t="shared" si="245"/>
        <v>0</v>
      </c>
      <c r="K447" s="53"/>
      <c r="L447" s="53"/>
      <c r="M447" s="53">
        <f>SUM(C447:L447)</f>
        <v>200</v>
      </c>
      <c r="N447" s="78"/>
      <c r="O447" s="244"/>
      <c r="P447" s="290" t="s">
        <v>242</v>
      </c>
      <c r="Q447" s="53">
        <f t="shared" ref="Q447:X447" si="246">Q446*Q415</f>
        <v>128</v>
      </c>
      <c r="R447" s="53">
        <f t="shared" si="246"/>
        <v>0</v>
      </c>
      <c r="S447" s="53">
        <f t="shared" si="246"/>
        <v>51</v>
      </c>
      <c r="T447" s="53">
        <f t="shared" si="246"/>
        <v>0</v>
      </c>
      <c r="U447" s="53">
        <f t="shared" si="246"/>
        <v>2</v>
      </c>
      <c r="V447" s="53">
        <f t="shared" si="246"/>
        <v>0</v>
      </c>
      <c r="W447" s="53">
        <f t="shared" si="246"/>
        <v>1</v>
      </c>
      <c r="X447" s="53">
        <f t="shared" si="246"/>
        <v>0</v>
      </c>
      <c r="Y447" s="53"/>
      <c r="Z447" s="53"/>
      <c r="AA447" s="282">
        <f>SUM(Q447:Z447)</f>
        <v>182</v>
      </c>
    </row>
    <row r="448" spans="1:27" ht="17.100000000000001" customHeight="1" x14ac:dyDescent="0.2">
      <c r="A448" s="182"/>
      <c r="B448" s="53" t="s">
        <v>26</v>
      </c>
      <c r="C448" s="80">
        <f>M447/M446</f>
        <v>3.9215686274509802</v>
      </c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78"/>
      <c r="O448" s="244"/>
      <c r="P448" s="290" t="s">
        <v>26</v>
      </c>
      <c r="Q448" s="80">
        <f>AA447/AA446</f>
        <v>3.5686274509803924</v>
      </c>
      <c r="R448" s="53"/>
      <c r="S448" s="53"/>
      <c r="T448" s="53"/>
      <c r="U448" s="53"/>
      <c r="V448" s="53"/>
      <c r="W448" s="53"/>
      <c r="X448" s="53"/>
      <c r="Y448" s="53"/>
      <c r="Z448" s="53"/>
      <c r="AA448" s="282"/>
    </row>
    <row r="449" spans="1:27" ht="17.100000000000001" customHeight="1" thickBot="1" x14ac:dyDescent="0.25">
      <c r="A449" s="182"/>
      <c r="B449" s="53" t="s">
        <v>28</v>
      </c>
      <c r="C449" s="80">
        <f>(C446*100)/M446</f>
        <v>96.078431372549019</v>
      </c>
      <c r="D449" s="80">
        <f>(D446*100)/M446</f>
        <v>0</v>
      </c>
      <c r="E449" s="80">
        <f>(E446*100)/M446</f>
        <v>0</v>
      </c>
      <c r="F449" s="80">
        <f>(F446*100)/M446</f>
        <v>0</v>
      </c>
      <c r="G449" s="80">
        <f>(G446*100)/M446</f>
        <v>3.9215686274509802</v>
      </c>
      <c r="H449" s="80">
        <f>(H446*100)/M446</f>
        <v>0</v>
      </c>
      <c r="I449" s="80">
        <f>(I446*100)/M446</f>
        <v>0</v>
      </c>
      <c r="J449" s="80">
        <f>(J446*100)/M446</f>
        <v>0</v>
      </c>
      <c r="K449" s="53"/>
      <c r="L449" s="53"/>
      <c r="M449" s="53">
        <f>SUM(C449:L449)</f>
        <v>100</v>
      </c>
      <c r="N449" s="160"/>
      <c r="O449" s="244"/>
      <c r="P449" s="299" t="s">
        <v>28</v>
      </c>
      <c r="Q449" s="278">
        <f>(Q446*100)/AA446</f>
        <v>62.745098039215684</v>
      </c>
      <c r="R449" s="278">
        <f>(R446*100)/AA446</f>
        <v>0</v>
      </c>
      <c r="S449" s="278">
        <f>(S446*100)/AA446</f>
        <v>33.333333333333336</v>
      </c>
      <c r="T449" s="278">
        <f>(T446*100)/AA446</f>
        <v>0</v>
      </c>
      <c r="U449" s="278">
        <f>(U446*100)/AA446</f>
        <v>1.9607843137254901</v>
      </c>
      <c r="V449" s="278">
        <f>(V446*100)/AA446</f>
        <v>0</v>
      </c>
      <c r="W449" s="278">
        <f>(W446*100)/AA446</f>
        <v>1.9607843137254901</v>
      </c>
      <c r="X449" s="278">
        <f>(X446*100)/AA446</f>
        <v>0</v>
      </c>
      <c r="Y449" s="277"/>
      <c r="Z449" s="277"/>
      <c r="AA449" s="302">
        <f>SUM(Q449:Z449)</f>
        <v>99.999999999999986</v>
      </c>
    </row>
    <row r="450" spans="1:27" ht="25.5" customHeight="1" x14ac:dyDescent="0.45">
      <c r="A450" s="182"/>
      <c r="B450" s="408" t="s">
        <v>354</v>
      </c>
      <c r="C450" s="147">
        <f>C446+C440+C434+C428+C423+C418</f>
        <v>284</v>
      </c>
      <c r="D450" s="147">
        <f t="shared" ref="D450:J450" si="247">D446+D440+D434+D428+D423+D418</f>
        <v>48</v>
      </c>
      <c r="E450" s="147">
        <f t="shared" si="247"/>
        <v>32</v>
      </c>
      <c r="F450" s="147">
        <f t="shared" si="247"/>
        <v>5</v>
      </c>
      <c r="G450" s="147">
        <f t="shared" si="247"/>
        <v>4</v>
      </c>
      <c r="H450" s="147">
        <f t="shared" si="247"/>
        <v>0</v>
      </c>
      <c r="I450" s="147">
        <f t="shared" si="247"/>
        <v>2</v>
      </c>
      <c r="J450" s="147">
        <f t="shared" si="247"/>
        <v>2</v>
      </c>
      <c r="K450" s="53"/>
      <c r="L450" s="53"/>
      <c r="M450" s="411">
        <f>SUM(C450:L450)</f>
        <v>377</v>
      </c>
      <c r="N450" s="466"/>
      <c r="O450" s="513"/>
      <c r="P450" s="523" t="s">
        <v>354</v>
      </c>
      <c r="Q450" s="279">
        <f>Q446+Q440+Q434+Q428+Q423+Q418</f>
        <v>219</v>
      </c>
      <c r="R450" s="279">
        <f t="shared" ref="R450:X450" si="248">R446+R440+R434+R428+R423+R418</f>
        <v>34</v>
      </c>
      <c r="S450" s="279">
        <f t="shared" si="248"/>
        <v>63</v>
      </c>
      <c r="T450" s="279">
        <f t="shared" si="248"/>
        <v>17</v>
      </c>
      <c r="U450" s="279">
        <f t="shared" si="248"/>
        <v>10</v>
      </c>
      <c r="V450" s="279">
        <f t="shared" si="248"/>
        <v>5</v>
      </c>
      <c r="W450" s="279">
        <f t="shared" si="248"/>
        <v>4</v>
      </c>
      <c r="X450" s="279">
        <f t="shared" si="248"/>
        <v>5</v>
      </c>
      <c r="Y450" s="279"/>
      <c r="Z450" s="279"/>
      <c r="AA450" s="280">
        <f>SUM(Q450:Z450)</f>
        <v>357</v>
      </c>
    </row>
    <row r="451" spans="1:27" ht="23.25" customHeight="1" x14ac:dyDescent="0.45">
      <c r="A451" s="182"/>
      <c r="B451" s="53" t="s">
        <v>362</v>
      </c>
      <c r="C451" s="53">
        <f>C450*C415</f>
        <v>1136</v>
      </c>
      <c r="D451" s="53">
        <f t="shared" ref="D451:J451" si="249">D450*D415</f>
        <v>168</v>
      </c>
      <c r="E451" s="53">
        <f t="shared" si="249"/>
        <v>96</v>
      </c>
      <c r="F451" s="53">
        <f t="shared" si="249"/>
        <v>12.5</v>
      </c>
      <c r="G451" s="53">
        <f t="shared" si="249"/>
        <v>8</v>
      </c>
      <c r="H451" s="53">
        <f t="shared" si="249"/>
        <v>0</v>
      </c>
      <c r="I451" s="53">
        <f t="shared" si="249"/>
        <v>2</v>
      </c>
      <c r="J451" s="53">
        <f t="shared" si="249"/>
        <v>0</v>
      </c>
      <c r="K451" s="53"/>
      <c r="L451" s="53"/>
      <c r="M451" s="411">
        <f>SUM(C451:L451)</f>
        <v>1422.5</v>
      </c>
      <c r="N451" s="520"/>
      <c r="O451" s="436"/>
      <c r="P451" s="347" t="s">
        <v>242</v>
      </c>
      <c r="Q451" s="447">
        <f>Q450*Q415</f>
        <v>876</v>
      </c>
      <c r="R451" s="447">
        <f t="shared" ref="R451:X451" si="250">R450*R415</f>
        <v>119</v>
      </c>
      <c r="S451" s="447">
        <f t="shared" si="250"/>
        <v>189</v>
      </c>
      <c r="T451" s="447">
        <f t="shared" si="250"/>
        <v>42.5</v>
      </c>
      <c r="U451" s="447">
        <f t="shared" si="250"/>
        <v>20</v>
      </c>
      <c r="V451" s="447">
        <f t="shared" si="250"/>
        <v>7.5</v>
      </c>
      <c r="W451" s="447">
        <f t="shared" si="250"/>
        <v>4</v>
      </c>
      <c r="X451" s="447">
        <f t="shared" si="250"/>
        <v>0</v>
      </c>
      <c r="Y451" s="276"/>
      <c r="Z451" s="276"/>
      <c r="AA451" s="304">
        <f>SUM(Q451:Z451)</f>
        <v>1258</v>
      </c>
    </row>
    <row r="452" spans="1:27" ht="20.25" customHeight="1" x14ac:dyDescent="0.2">
      <c r="A452" s="182"/>
      <c r="B452" s="53" t="s">
        <v>353</v>
      </c>
      <c r="C452" s="80">
        <f>(C450*100)/M450</f>
        <v>75.331564986737405</v>
      </c>
      <c r="D452" s="80">
        <f>(D450*100)/M450</f>
        <v>12.73209549071618</v>
      </c>
      <c r="E452" s="80">
        <f>(E450*100)/M450</f>
        <v>8.4880636604774544</v>
      </c>
      <c r="F452" s="80">
        <f>(F450*100)/M450</f>
        <v>1.3262599469496021</v>
      </c>
      <c r="G452" s="80">
        <f>(G450*100)/M450</f>
        <v>1.0610079575596818</v>
      </c>
      <c r="H452" s="80">
        <f>(H450*100)/M450</f>
        <v>0</v>
      </c>
      <c r="I452" s="80">
        <f>(I450*100)/M450</f>
        <v>0.5305039787798409</v>
      </c>
      <c r="J452" s="80">
        <f>(J450*100)/M450</f>
        <v>0.5305039787798409</v>
      </c>
      <c r="K452" s="80"/>
      <c r="L452" s="80"/>
      <c r="M452" s="80">
        <f>SUM(C452:L452)</f>
        <v>100.00000000000001</v>
      </c>
      <c r="N452" s="521"/>
      <c r="O452" s="513"/>
      <c r="P452" s="524" t="s">
        <v>353</v>
      </c>
      <c r="Q452" s="448">
        <f>(Q450*100)/AA450</f>
        <v>61.344537815126053</v>
      </c>
      <c r="R452" s="448">
        <f>(R450*100)/AA450</f>
        <v>9.5238095238095237</v>
      </c>
      <c r="S452" s="448">
        <f>(S450*100)/AA450</f>
        <v>17.647058823529413</v>
      </c>
      <c r="T452" s="448">
        <f>(T450*100)/AA450</f>
        <v>4.7619047619047619</v>
      </c>
      <c r="U452" s="448">
        <f>(U450*100)/AA450</f>
        <v>2.8011204481792715</v>
      </c>
      <c r="V452" s="448">
        <f>(V450*100)/AA450</f>
        <v>1.4005602240896358</v>
      </c>
      <c r="W452" s="448">
        <f>(W450*100)/AA450</f>
        <v>1.1204481792717087</v>
      </c>
      <c r="X452" s="448">
        <f>(X450*100)/AA450</f>
        <v>1.4005602240896358</v>
      </c>
      <c r="Y452" s="254"/>
      <c r="Z452" s="254"/>
      <c r="AA452" s="305">
        <f>SUM(Q452:Z452)</f>
        <v>99.999999999999986</v>
      </c>
    </row>
    <row r="453" spans="1:27" ht="21.75" customHeight="1" thickBot="1" x14ac:dyDescent="0.25">
      <c r="A453" s="182"/>
      <c r="B453" s="774" t="s">
        <v>360</v>
      </c>
      <c r="C453" s="775"/>
      <c r="D453" s="776">
        <f>M451/M450</f>
        <v>3.773209549071618</v>
      </c>
      <c r="E453" s="777"/>
      <c r="F453" s="777"/>
      <c r="G453" s="777"/>
      <c r="H453" s="777"/>
      <c r="I453" s="777"/>
      <c r="J453" s="777"/>
      <c r="K453" s="777"/>
      <c r="L453" s="777"/>
      <c r="M453" s="778"/>
      <c r="N453" s="522"/>
      <c r="O453" s="513"/>
      <c r="P453" s="525" t="s">
        <v>27</v>
      </c>
      <c r="Q453" s="284">
        <f>AA451/AA450</f>
        <v>3.5238095238095237</v>
      </c>
      <c r="R453" s="285"/>
      <c r="S453" s="285"/>
      <c r="T453" s="306"/>
      <c r="U453" s="306"/>
      <c r="V453" s="306"/>
      <c r="W453" s="306"/>
      <c r="X453" s="306"/>
      <c r="Y453" s="306"/>
      <c r="Z453" s="306"/>
      <c r="AA453" s="307"/>
    </row>
    <row r="454" spans="1:27" ht="20.25" customHeight="1" x14ac:dyDescent="0.2">
      <c r="A454" s="182"/>
      <c r="B454" s="413" t="s">
        <v>355</v>
      </c>
      <c r="C454" s="409"/>
      <c r="D454" s="414">
        <f>C452+D452+E452</f>
        <v>96.551724137931032</v>
      </c>
      <c r="E454" s="78"/>
      <c r="F454" s="78"/>
      <c r="G454" s="78"/>
      <c r="H454" s="78"/>
      <c r="I454" s="78"/>
      <c r="J454" s="78"/>
      <c r="K454" s="78"/>
      <c r="L454" s="78"/>
      <c r="M454" s="197"/>
      <c r="N454" s="197"/>
      <c r="O454" s="244"/>
      <c r="P454" s="215" t="s">
        <v>355</v>
      </c>
      <c r="Q454" s="5"/>
      <c r="R454" s="4">
        <f>Q452+R452+S452</f>
        <v>88.515406162464984</v>
      </c>
      <c r="S454" s="5"/>
      <c r="T454" s="182"/>
      <c r="U454" s="182"/>
      <c r="V454" s="182"/>
      <c r="W454" s="182"/>
      <c r="X454" s="182"/>
      <c r="Y454" s="182"/>
      <c r="Z454" s="182"/>
      <c r="AA454" s="182"/>
    </row>
    <row r="455" spans="1:27" ht="17.100000000000001" customHeight="1" x14ac:dyDescent="0.2">
      <c r="A455" s="182"/>
      <c r="B455" s="5" t="s">
        <v>361</v>
      </c>
      <c r="C455" s="5"/>
      <c r="D455" s="5"/>
      <c r="E455" s="5"/>
      <c r="F455" s="78"/>
      <c r="G455" s="78"/>
      <c r="H455" s="78"/>
      <c r="I455" s="78"/>
      <c r="J455" s="78"/>
      <c r="K455" s="78"/>
      <c r="L455" s="78"/>
      <c r="M455" s="197"/>
      <c r="N455" s="197"/>
      <c r="O455" s="244"/>
      <c r="P455" s="215" t="s">
        <v>381</v>
      </c>
      <c r="Q455" s="5"/>
      <c r="R455" s="5"/>
      <c r="S455" s="5"/>
      <c r="T455" s="182"/>
      <c r="U455" s="182"/>
      <c r="V455" s="182"/>
      <c r="W455" s="182"/>
      <c r="X455" s="182"/>
      <c r="Y455" s="182"/>
      <c r="Z455" s="182"/>
      <c r="AA455" s="182"/>
    </row>
    <row r="456" spans="1:27" ht="24" x14ac:dyDescent="0.2">
      <c r="A456" s="182"/>
      <c r="B456" s="5"/>
      <c r="C456" s="5"/>
      <c r="D456" s="5"/>
      <c r="E456" s="5"/>
      <c r="F456" s="78"/>
      <c r="G456" s="78"/>
      <c r="H456" s="78"/>
      <c r="I456" s="78"/>
      <c r="J456" s="78"/>
      <c r="K456" s="78"/>
      <c r="L456" s="78"/>
      <c r="M456" s="78"/>
      <c r="N456" s="78"/>
      <c r="O456" s="244"/>
      <c r="P456" s="5"/>
      <c r="Q456" s="5"/>
      <c r="R456" s="5"/>
      <c r="S456" s="5"/>
      <c r="T456" s="182"/>
      <c r="U456" s="182"/>
      <c r="V456" s="182"/>
      <c r="W456" s="182"/>
      <c r="X456" s="182"/>
      <c r="Y456" s="182"/>
      <c r="Z456" s="182"/>
      <c r="AA456" s="182"/>
    </row>
    <row r="457" spans="1:27" ht="24" x14ac:dyDescent="0.2">
      <c r="A457" s="182"/>
      <c r="B457" s="5"/>
      <c r="C457" s="5"/>
      <c r="D457" s="5"/>
      <c r="E457" s="5"/>
      <c r="F457" s="78"/>
      <c r="G457" s="78"/>
      <c r="H457" s="78"/>
      <c r="I457" s="78"/>
      <c r="J457" s="78"/>
      <c r="K457" s="78"/>
      <c r="L457" s="78"/>
      <c r="M457" s="78"/>
      <c r="N457" s="78"/>
      <c r="O457" s="244"/>
      <c r="P457" s="5"/>
      <c r="Q457" s="5"/>
      <c r="R457" s="5"/>
      <c r="S457" s="5"/>
      <c r="T457" s="182"/>
      <c r="U457" s="182"/>
      <c r="V457" s="182"/>
      <c r="W457" s="182"/>
      <c r="X457" s="182"/>
      <c r="Y457" s="182"/>
      <c r="Z457" s="182"/>
      <c r="AA457" s="182"/>
    </row>
    <row r="458" spans="1:27" ht="24" x14ac:dyDescent="0.2">
      <c r="A458" s="182"/>
      <c r="B458" s="706" t="s">
        <v>248</v>
      </c>
      <c r="C458" s="706"/>
      <c r="D458" s="706"/>
      <c r="E458" s="706"/>
      <c r="F458" s="706"/>
      <c r="G458" s="706"/>
      <c r="H458" s="706"/>
      <c r="I458" s="706"/>
      <c r="J458" s="706"/>
      <c r="K458" s="706"/>
      <c r="L458" s="706"/>
      <c r="M458" s="706"/>
      <c r="N458" s="445"/>
      <c r="O458" s="5"/>
      <c r="P458" s="706" t="s">
        <v>248</v>
      </c>
      <c r="Q458" s="706"/>
      <c r="R458" s="706"/>
      <c r="S458" s="706"/>
      <c r="T458" s="706"/>
      <c r="U458" s="706"/>
      <c r="V458" s="706"/>
      <c r="W458" s="706"/>
      <c r="X458" s="706"/>
      <c r="Y458" s="706"/>
      <c r="Z458" s="706"/>
      <c r="AA458" s="706"/>
    </row>
    <row r="459" spans="1:27" ht="24.75" thickBot="1" x14ac:dyDescent="0.25">
      <c r="A459" s="182"/>
      <c r="B459" s="712" t="s">
        <v>315</v>
      </c>
      <c r="C459" s="712"/>
      <c r="D459" s="712"/>
      <c r="E459" s="712"/>
      <c r="F459" s="712"/>
      <c r="G459" s="712"/>
      <c r="H459" s="712"/>
      <c r="I459" s="712"/>
      <c r="J459" s="712"/>
      <c r="K459" s="712"/>
      <c r="L459" s="712"/>
      <c r="M459" s="712"/>
      <c r="N459" s="446"/>
      <c r="O459" s="11"/>
      <c r="P459" s="11"/>
      <c r="Q459" s="11"/>
      <c r="R459" s="11"/>
      <c r="S459" s="11"/>
      <c r="T459" s="11"/>
      <c r="U459" s="11" t="s">
        <v>371</v>
      </c>
      <c r="V459" s="11"/>
      <c r="W459" s="11"/>
      <c r="X459" s="11"/>
      <c r="Y459" s="11"/>
      <c r="Z459" s="11"/>
      <c r="AA459" s="11"/>
    </row>
    <row r="460" spans="1:27" ht="24" x14ac:dyDescent="0.2">
      <c r="A460" s="182"/>
      <c r="B460" s="707" t="s">
        <v>1</v>
      </c>
      <c r="C460" s="709" t="s">
        <v>2</v>
      </c>
      <c r="D460" s="710"/>
      <c r="E460" s="710"/>
      <c r="F460" s="710"/>
      <c r="G460" s="710"/>
      <c r="H460" s="710"/>
      <c r="I460" s="710"/>
      <c r="J460" s="710"/>
      <c r="K460" s="710"/>
      <c r="L460" s="710"/>
      <c r="M460" s="711"/>
      <c r="N460" s="446"/>
      <c r="O460" s="242"/>
      <c r="P460" s="713" t="s">
        <v>1</v>
      </c>
      <c r="Q460" s="744" t="s">
        <v>2</v>
      </c>
      <c r="R460" s="745"/>
      <c r="S460" s="745"/>
      <c r="T460" s="745"/>
      <c r="U460" s="745"/>
      <c r="V460" s="745"/>
      <c r="W460" s="745"/>
      <c r="X460" s="745"/>
      <c r="Y460" s="745"/>
      <c r="Z460" s="745"/>
      <c r="AA460" s="746"/>
    </row>
    <row r="461" spans="1:27" ht="24.75" thickBot="1" x14ac:dyDescent="0.25">
      <c r="A461" s="182"/>
      <c r="B461" s="708"/>
      <c r="C461" s="32">
        <v>4</v>
      </c>
      <c r="D461" s="32">
        <v>3.5</v>
      </c>
      <c r="E461" s="32">
        <v>3</v>
      </c>
      <c r="F461" s="32">
        <v>2.5</v>
      </c>
      <c r="G461" s="32">
        <v>2</v>
      </c>
      <c r="H461" s="32">
        <v>1.5</v>
      </c>
      <c r="I461" s="32">
        <v>1</v>
      </c>
      <c r="J461" s="32">
        <v>0</v>
      </c>
      <c r="K461" s="32" t="s">
        <v>3</v>
      </c>
      <c r="L461" s="32" t="s">
        <v>4</v>
      </c>
      <c r="M461" s="86" t="s">
        <v>5</v>
      </c>
      <c r="N461" s="446"/>
      <c r="O461" s="242"/>
      <c r="P461" s="713"/>
      <c r="Q461" s="405">
        <v>4</v>
      </c>
      <c r="R461" s="405">
        <v>3.5</v>
      </c>
      <c r="S461" s="405">
        <v>3</v>
      </c>
      <c r="T461" s="405">
        <v>2.5</v>
      </c>
      <c r="U461" s="405">
        <v>2</v>
      </c>
      <c r="V461" s="405">
        <v>1.5</v>
      </c>
      <c r="W461" s="405">
        <v>1</v>
      </c>
      <c r="X461" s="405">
        <v>0</v>
      </c>
      <c r="Y461" s="405" t="s">
        <v>3</v>
      </c>
      <c r="Z461" s="406" t="s">
        <v>4</v>
      </c>
      <c r="AA461" s="405" t="s">
        <v>5</v>
      </c>
    </row>
    <row r="462" spans="1:27" ht="18.75" x14ac:dyDescent="0.45">
      <c r="A462" s="182"/>
      <c r="B462" s="161" t="s">
        <v>225</v>
      </c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>
        <f>SUM(C462:L462)</f>
        <v>0</v>
      </c>
      <c r="N462" s="78"/>
      <c r="O462" s="242"/>
      <c r="P462" s="246" t="s">
        <v>383</v>
      </c>
      <c r="Q462" s="53">
        <v>0</v>
      </c>
      <c r="R462" s="53">
        <v>6</v>
      </c>
      <c r="S462" s="53">
        <v>5</v>
      </c>
      <c r="T462" s="53">
        <v>2</v>
      </c>
      <c r="U462" s="53">
        <v>0</v>
      </c>
      <c r="V462" s="53">
        <v>0</v>
      </c>
      <c r="W462" s="53">
        <v>0</v>
      </c>
      <c r="X462" s="53">
        <v>0</v>
      </c>
      <c r="Y462" s="53"/>
      <c r="Z462" s="250"/>
      <c r="AA462" s="53">
        <f>SUM(Q462:Z462)</f>
        <v>13</v>
      </c>
    </row>
    <row r="463" spans="1:27" ht="18.75" x14ac:dyDescent="0.45">
      <c r="A463" s="182"/>
      <c r="B463" s="161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78"/>
      <c r="O463" s="242"/>
      <c r="P463" s="246" t="s">
        <v>384</v>
      </c>
      <c r="Q463" s="53">
        <v>27</v>
      </c>
      <c r="R463" s="53">
        <v>5</v>
      </c>
      <c r="S463" s="53">
        <v>0</v>
      </c>
      <c r="T463" s="53">
        <v>5</v>
      </c>
      <c r="U463" s="53">
        <v>1</v>
      </c>
      <c r="V463" s="53">
        <v>3</v>
      </c>
      <c r="W463" s="53">
        <v>0</v>
      </c>
      <c r="X463" s="53">
        <v>1</v>
      </c>
      <c r="Y463" s="53"/>
      <c r="Z463" s="250"/>
      <c r="AA463" s="53">
        <f>SUM(Q463:Z463)</f>
        <v>42</v>
      </c>
    </row>
    <row r="464" spans="1:27" ht="18.75" x14ac:dyDescent="0.2">
      <c r="A464" s="182"/>
      <c r="B464" s="53" t="s">
        <v>5</v>
      </c>
      <c r="C464" s="53">
        <f t="shared" ref="C464:J464" si="251">SUM(C462)</f>
        <v>0</v>
      </c>
      <c r="D464" s="53">
        <f t="shared" si="251"/>
        <v>0</v>
      </c>
      <c r="E464" s="53">
        <f t="shared" si="251"/>
        <v>0</v>
      </c>
      <c r="F464" s="53">
        <f t="shared" si="251"/>
        <v>0</v>
      </c>
      <c r="G464" s="53">
        <f t="shared" si="251"/>
        <v>0</v>
      </c>
      <c r="H464" s="53">
        <f t="shared" si="251"/>
        <v>0</v>
      </c>
      <c r="I464" s="53">
        <f t="shared" si="251"/>
        <v>0</v>
      </c>
      <c r="J464" s="53">
        <f t="shared" si="251"/>
        <v>0</v>
      </c>
      <c r="K464" s="53"/>
      <c r="L464" s="53"/>
      <c r="M464" s="53">
        <f>SUM(C464:L464)</f>
        <v>0</v>
      </c>
      <c r="N464" s="78"/>
      <c r="O464" s="182"/>
      <c r="P464" s="53" t="s">
        <v>5</v>
      </c>
      <c r="Q464" s="53">
        <f t="shared" ref="Q464:X464" si="252">SUM(Q462:Q463)</f>
        <v>27</v>
      </c>
      <c r="R464" s="53">
        <f t="shared" si="252"/>
        <v>11</v>
      </c>
      <c r="S464" s="53">
        <f t="shared" si="252"/>
        <v>5</v>
      </c>
      <c r="T464" s="53">
        <f t="shared" si="252"/>
        <v>7</v>
      </c>
      <c r="U464" s="53">
        <f t="shared" si="252"/>
        <v>1</v>
      </c>
      <c r="V464" s="53">
        <f t="shared" si="252"/>
        <v>3</v>
      </c>
      <c r="W464" s="53">
        <f t="shared" si="252"/>
        <v>0</v>
      </c>
      <c r="X464" s="53">
        <f t="shared" si="252"/>
        <v>1</v>
      </c>
      <c r="Y464" s="53"/>
      <c r="Z464" s="250"/>
      <c r="AA464" s="53">
        <f>SUM(Q464:Z464)</f>
        <v>55</v>
      </c>
    </row>
    <row r="465" spans="1:27" ht="18.75" x14ac:dyDescent="0.2">
      <c r="A465" s="182"/>
      <c r="B465" s="53" t="s">
        <v>242</v>
      </c>
      <c r="C465" s="51">
        <f>C464*C461</f>
        <v>0</v>
      </c>
      <c r="D465" s="51">
        <f t="shared" ref="D465:J465" si="253">D464*D461</f>
        <v>0</v>
      </c>
      <c r="E465" s="51">
        <f t="shared" si="253"/>
        <v>0</v>
      </c>
      <c r="F465" s="51">
        <f t="shared" si="253"/>
        <v>0</v>
      </c>
      <c r="G465" s="51">
        <f t="shared" si="253"/>
        <v>0</v>
      </c>
      <c r="H465" s="51">
        <f t="shared" si="253"/>
        <v>0</v>
      </c>
      <c r="I465" s="51">
        <f t="shared" si="253"/>
        <v>0</v>
      </c>
      <c r="J465" s="51">
        <f t="shared" si="253"/>
        <v>0</v>
      </c>
      <c r="K465" s="51"/>
      <c r="L465" s="51"/>
      <c r="M465" s="53">
        <f>SUM(C465:L465)</f>
        <v>0</v>
      </c>
      <c r="N465" s="78"/>
      <c r="O465" s="182"/>
      <c r="P465" s="53" t="s">
        <v>242</v>
      </c>
      <c r="Q465" s="53">
        <f>Q464*Q461</f>
        <v>108</v>
      </c>
      <c r="R465" s="53">
        <f t="shared" ref="R465:X465" si="254">R464*R461</f>
        <v>38.5</v>
      </c>
      <c r="S465" s="53">
        <f t="shared" si="254"/>
        <v>15</v>
      </c>
      <c r="T465" s="53">
        <f t="shared" si="254"/>
        <v>17.5</v>
      </c>
      <c r="U465" s="53">
        <f t="shared" si="254"/>
        <v>2</v>
      </c>
      <c r="V465" s="53">
        <f t="shared" si="254"/>
        <v>4.5</v>
      </c>
      <c r="W465" s="53">
        <f t="shared" si="254"/>
        <v>0</v>
      </c>
      <c r="X465" s="53">
        <f t="shared" si="254"/>
        <v>0</v>
      </c>
      <c r="Y465" s="53"/>
      <c r="Z465" s="250"/>
      <c r="AA465" s="53">
        <f>SUM(Q465:Z465)</f>
        <v>185.5</v>
      </c>
    </row>
    <row r="466" spans="1:27" ht="18.75" x14ac:dyDescent="0.2">
      <c r="A466" s="182"/>
      <c r="B466" s="53" t="s">
        <v>26</v>
      </c>
      <c r="C466" s="51" t="e">
        <f>M465/M464</f>
        <v>#DIV/0!</v>
      </c>
      <c r="D466" s="51"/>
      <c r="E466" s="51"/>
      <c r="F466" s="51"/>
      <c r="G466" s="51"/>
      <c r="H466" s="51"/>
      <c r="I466" s="51"/>
      <c r="J466" s="51"/>
      <c r="K466" s="51"/>
      <c r="L466" s="51"/>
      <c r="M466" s="53"/>
      <c r="N466" s="78"/>
      <c r="O466" s="182"/>
      <c r="P466" s="53" t="s">
        <v>26</v>
      </c>
      <c r="Q466" s="80">
        <f>AA465/AA464</f>
        <v>3.3727272727272726</v>
      </c>
      <c r="R466" s="53"/>
      <c r="S466" s="53"/>
      <c r="T466" s="53"/>
      <c r="U466" s="53"/>
      <c r="V466" s="53"/>
      <c r="W466" s="53"/>
      <c r="X466" s="53"/>
      <c r="Y466" s="53"/>
      <c r="Z466" s="250"/>
      <c r="AA466" s="53"/>
    </row>
    <row r="467" spans="1:27" ht="18.75" x14ac:dyDescent="0.2">
      <c r="A467" s="182"/>
      <c r="B467" s="53" t="s">
        <v>28</v>
      </c>
      <c r="C467" s="51" t="e">
        <f>(C464*100)/M464</f>
        <v>#DIV/0!</v>
      </c>
      <c r="D467" s="51" t="e">
        <f>(D464*100)/M464</f>
        <v>#DIV/0!</v>
      </c>
      <c r="E467" s="51" t="e">
        <f>(E464*100)/M464</f>
        <v>#DIV/0!</v>
      </c>
      <c r="F467" s="51" t="e">
        <f>(F464*100)/M464</f>
        <v>#DIV/0!</v>
      </c>
      <c r="G467" s="51" t="e">
        <f>(G464*100)/M464</f>
        <v>#DIV/0!</v>
      </c>
      <c r="H467" s="51" t="e">
        <f>(H464*100)/M464</f>
        <v>#DIV/0!</v>
      </c>
      <c r="I467" s="51" t="e">
        <f>(I464*100)/M464</f>
        <v>#DIV/0!</v>
      </c>
      <c r="J467" s="51" t="e">
        <f>(J464*100)/M464</f>
        <v>#DIV/0!</v>
      </c>
      <c r="K467" s="51"/>
      <c r="L467" s="51"/>
      <c r="M467" s="53" t="e">
        <f>SUM(C467:L467)</f>
        <v>#DIV/0!</v>
      </c>
      <c r="N467" s="78"/>
      <c r="O467" s="182"/>
      <c r="P467" s="53" t="s">
        <v>28</v>
      </c>
      <c r="Q467" s="240">
        <f>(Q464*100)/AA464</f>
        <v>49.090909090909093</v>
      </c>
      <c r="R467" s="240">
        <f>(R464*100)/AA464</f>
        <v>20</v>
      </c>
      <c r="S467" s="240">
        <f>(S464*100)/AA464</f>
        <v>9.0909090909090917</v>
      </c>
      <c r="T467" s="240">
        <f>(T464*100)/AA464</f>
        <v>12.727272727272727</v>
      </c>
      <c r="U467" s="240">
        <f>(U464*100)/AA464</f>
        <v>1.8181818181818181</v>
      </c>
      <c r="V467" s="240">
        <f>(V464*100)/AA464</f>
        <v>5.4545454545454541</v>
      </c>
      <c r="W467" s="240">
        <f>(W464*100)/AA464</f>
        <v>0</v>
      </c>
      <c r="X467" s="80">
        <f>(X464*100)/AA464</f>
        <v>1.8181818181818181</v>
      </c>
      <c r="Y467" s="53"/>
      <c r="Z467" s="250"/>
      <c r="AA467" s="53">
        <f>SUM(Q467:Z467)</f>
        <v>99.999999999999986</v>
      </c>
    </row>
    <row r="468" spans="1:27" ht="18.75" x14ac:dyDescent="0.2">
      <c r="A468" s="182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182"/>
      <c r="P468" s="245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</row>
    <row r="469" spans="1:27" ht="24" x14ac:dyDescent="0.2">
      <c r="A469" s="182"/>
      <c r="B469" s="5" t="s">
        <v>230</v>
      </c>
      <c r="C469" s="5"/>
      <c r="D469" s="5"/>
      <c r="E469" s="5"/>
      <c r="F469" s="78"/>
      <c r="G469" s="78"/>
      <c r="H469" s="78"/>
      <c r="I469" s="78"/>
      <c r="J469" s="78"/>
      <c r="K469" s="78"/>
      <c r="L469" s="78"/>
      <c r="M469" s="78"/>
      <c r="N469" s="78"/>
      <c r="O469" s="182"/>
      <c r="P469" s="182"/>
      <c r="Q469" s="5"/>
      <c r="R469" s="5"/>
      <c r="S469" s="5"/>
      <c r="T469" s="5"/>
      <c r="U469" s="182"/>
      <c r="V469" s="182"/>
      <c r="W469" s="182"/>
      <c r="X469" s="182"/>
      <c r="Y469" s="182"/>
      <c r="Z469" s="182"/>
      <c r="AA469" s="182"/>
    </row>
    <row r="470" spans="1:27" ht="18.75" x14ac:dyDescent="0.2">
      <c r="A470" s="182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  <c r="Z470" s="182"/>
      <c r="AA470" s="182"/>
    </row>
    <row r="471" spans="1:27" ht="24" x14ac:dyDescent="0.2">
      <c r="A471" s="182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182"/>
      <c r="P471" s="182"/>
      <c r="Q471" s="5" t="s">
        <v>355</v>
      </c>
      <c r="R471" s="182"/>
      <c r="S471" s="182"/>
      <c r="T471" s="366">
        <f>Q467+R467+S467</f>
        <v>78.181818181818187</v>
      </c>
      <c r="U471" s="182"/>
      <c r="V471" s="182"/>
      <c r="W471" s="182"/>
      <c r="X471" s="182"/>
      <c r="Y471" s="182"/>
      <c r="Z471" s="182"/>
      <c r="AA471" s="182"/>
    </row>
    <row r="472" spans="1:27" ht="21.75" x14ac:dyDescent="0.2">
      <c r="A472" s="182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182"/>
      <c r="P472" s="182"/>
      <c r="Q472" s="215" t="s">
        <v>381</v>
      </c>
      <c r="R472" s="182"/>
      <c r="S472" s="182"/>
      <c r="T472" s="182"/>
      <c r="U472" s="182"/>
      <c r="V472" s="182"/>
      <c r="W472" s="182"/>
      <c r="X472" s="182"/>
      <c r="Y472" s="182"/>
      <c r="Z472" s="182"/>
      <c r="AA472" s="182"/>
    </row>
    <row r="473" spans="1:27" x14ac:dyDescent="0.2">
      <c r="B473" s="407"/>
      <c r="C473" s="407"/>
      <c r="D473" s="407"/>
      <c r="E473" s="407"/>
      <c r="F473" s="407"/>
      <c r="G473" s="407"/>
      <c r="H473" s="407"/>
      <c r="I473" s="407"/>
      <c r="J473" s="407"/>
      <c r="K473" s="407"/>
      <c r="L473" s="407"/>
      <c r="M473" s="407"/>
      <c r="N473" s="407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  <c r="Z473" s="182"/>
      <c r="AA473" s="182"/>
    </row>
    <row r="474" spans="1:27" x14ac:dyDescent="0.2">
      <c r="B474" s="407"/>
      <c r="C474" s="407"/>
      <c r="D474" s="407"/>
      <c r="E474" s="407"/>
      <c r="F474" s="407"/>
      <c r="G474" s="407"/>
      <c r="H474" s="407"/>
      <c r="I474" s="407"/>
      <c r="J474" s="407"/>
      <c r="K474" s="407"/>
      <c r="L474" s="407"/>
      <c r="M474" s="407"/>
      <c r="N474" s="407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">
      <c r="B475" s="407"/>
      <c r="C475" s="407"/>
      <c r="D475" s="407"/>
      <c r="E475" s="407"/>
      <c r="F475" s="407"/>
      <c r="G475" s="407"/>
      <c r="H475" s="407"/>
      <c r="I475" s="407"/>
      <c r="J475" s="407"/>
      <c r="K475" s="407"/>
      <c r="L475" s="407"/>
      <c r="M475" s="407"/>
      <c r="N475" s="407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">
      <c r="B476" s="407"/>
      <c r="C476" s="407"/>
      <c r="D476" s="407"/>
      <c r="E476" s="407"/>
      <c r="F476" s="407"/>
      <c r="G476" s="407"/>
      <c r="H476" s="407"/>
      <c r="I476" s="407"/>
      <c r="J476" s="407"/>
      <c r="K476" s="407"/>
      <c r="L476" s="407"/>
      <c r="M476" s="407"/>
      <c r="N476" s="407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">
      <c r="B477" s="407"/>
      <c r="C477" s="407"/>
      <c r="D477" s="407"/>
      <c r="E477" s="407"/>
      <c r="F477" s="407"/>
      <c r="G477" s="407"/>
      <c r="H477" s="407"/>
      <c r="I477" s="407"/>
      <c r="J477" s="407"/>
      <c r="K477" s="407"/>
      <c r="L477" s="407"/>
      <c r="M477" s="407"/>
      <c r="N477" s="407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">
      <c r="B478" s="407"/>
      <c r="C478" s="407"/>
      <c r="D478" s="407"/>
      <c r="E478" s="407"/>
      <c r="F478" s="407"/>
      <c r="G478" s="407"/>
      <c r="H478" s="407"/>
      <c r="I478" s="407"/>
      <c r="J478" s="407"/>
      <c r="K478" s="407"/>
      <c r="L478" s="407"/>
      <c r="M478" s="407"/>
      <c r="N478" s="407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">
      <c r="B479" s="407"/>
      <c r="C479" s="407"/>
      <c r="D479" s="407"/>
      <c r="E479" s="407"/>
      <c r="F479" s="407"/>
      <c r="G479" s="407"/>
      <c r="H479" s="407"/>
      <c r="I479" s="407"/>
      <c r="J479" s="407"/>
      <c r="K479" s="407"/>
      <c r="L479" s="407"/>
      <c r="M479" s="407"/>
      <c r="N479" s="407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">
      <c r="B480" s="407"/>
      <c r="C480" s="407"/>
      <c r="D480" s="407"/>
      <c r="E480" s="407"/>
      <c r="F480" s="407"/>
      <c r="G480" s="407"/>
      <c r="H480" s="407"/>
      <c r="I480" s="407"/>
      <c r="J480" s="407"/>
      <c r="K480" s="407"/>
      <c r="L480" s="407"/>
      <c r="M480" s="407"/>
      <c r="N480" s="407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x14ac:dyDescent="0.2">
      <c r="B481" s="407"/>
      <c r="C481" s="407"/>
      <c r="D481" s="407"/>
      <c r="E481" s="407"/>
      <c r="F481" s="407"/>
      <c r="G481" s="407"/>
      <c r="H481" s="407"/>
      <c r="I481" s="407"/>
      <c r="J481" s="407"/>
      <c r="K481" s="407"/>
      <c r="L481" s="407"/>
      <c r="M481" s="407"/>
      <c r="N481" s="407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x14ac:dyDescent="0.2">
      <c r="B482" s="407"/>
      <c r="C482" s="407"/>
      <c r="D482" s="407"/>
      <c r="E482" s="407"/>
      <c r="F482" s="407"/>
      <c r="G482" s="407"/>
      <c r="H482" s="407"/>
      <c r="I482" s="407"/>
      <c r="J482" s="407"/>
      <c r="K482" s="407"/>
      <c r="L482" s="407"/>
      <c r="M482" s="407"/>
      <c r="N482" s="407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x14ac:dyDescent="0.2">
      <c r="B483" s="407"/>
      <c r="C483" s="407"/>
      <c r="D483" s="407"/>
      <c r="E483" s="407"/>
      <c r="F483" s="407"/>
      <c r="G483" s="407"/>
      <c r="H483" s="407"/>
      <c r="I483" s="407"/>
      <c r="J483" s="407"/>
      <c r="K483" s="407"/>
      <c r="L483" s="407"/>
      <c r="M483" s="407"/>
      <c r="N483" s="407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x14ac:dyDescent="0.2">
      <c r="B484" s="407"/>
      <c r="C484" s="407"/>
      <c r="D484" s="407"/>
      <c r="E484" s="407"/>
      <c r="F484" s="407"/>
      <c r="G484" s="407"/>
      <c r="H484" s="407"/>
      <c r="I484" s="407"/>
      <c r="J484" s="407"/>
      <c r="K484" s="407"/>
      <c r="L484" s="407"/>
      <c r="M484" s="407"/>
      <c r="N484" s="407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x14ac:dyDescent="0.2">
      <c r="B485" s="407"/>
      <c r="C485" s="407"/>
      <c r="D485" s="407"/>
      <c r="E485" s="407"/>
      <c r="F485" s="407"/>
      <c r="G485" s="407"/>
      <c r="H485" s="407"/>
      <c r="I485" s="407"/>
      <c r="J485" s="407"/>
      <c r="K485" s="407"/>
      <c r="L485" s="407"/>
      <c r="M485" s="407"/>
      <c r="N485" s="407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x14ac:dyDescent="0.2">
      <c r="B486" s="407"/>
      <c r="C486" s="407"/>
      <c r="D486" s="407"/>
      <c r="E486" s="407"/>
      <c r="F486" s="407"/>
      <c r="G486" s="407"/>
      <c r="H486" s="407"/>
      <c r="I486" s="407"/>
      <c r="J486" s="407"/>
      <c r="K486" s="407"/>
      <c r="L486" s="407"/>
      <c r="M486" s="407"/>
      <c r="N486" s="407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x14ac:dyDescent="0.2">
      <c r="B487" s="407"/>
      <c r="C487" s="407"/>
      <c r="D487" s="407"/>
      <c r="E487" s="407"/>
      <c r="F487" s="407"/>
      <c r="G487" s="407"/>
      <c r="H487" s="407"/>
      <c r="I487" s="407"/>
      <c r="J487" s="407"/>
      <c r="K487" s="407"/>
      <c r="L487" s="407"/>
      <c r="M487" s="407"/>
      <c r="N487" s="407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x14ac:dyDescent="0.2">
      <c r="B488" s="407"/>
      <c r="C488" s="407"/>
      <c r="D488" s="407"/>
      <c r="E488" s="407"/>
      <c r="F488" s="407"/>
      <c r="G488" s="407"/>
      <c r="H488" s="407"/>
      <c r="I488" s="407"/>
      <c r="J488" s="407"/>
      <c r="K488" s="407"/>
      <c r="L488" s="407"/>
      <c r="M488" s="407"/>
      <c r="N488" s="407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x14ac:dyDescent="0.2">
      <c r="B489" s="407"/>
      <c r="C489" s="407"/>
      <c r="D489" s="407"/>
      <c r="E489" s="407"/>
      <c r="F489" s="407"/>
      <c r="G489" s="407"/>
      <c r="H489" s="407"/>
      <c r="I489" s="407"/>
      <c r="J489" s="407"/>
      <c r="K489" s="407"/>
      <c r="L489" s="407"/>
      <c r="M489" s="407"/>
      <c r="N489" s="407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x14ac:dyDescent="0.2">
      <c r="B490" s="407"/>
      <c r="C490" s="407"/>
      <c r="D490" s="407"/>
      <c r="E490" s="407"/>
      <c r="F490" s="407"/>
      <c r="G490" s="407"/>
      <c r="H490" s="407"/>
      <c r="I490" s="407"/>
      <c r="J490" s="407"/>
      <c r="K490" s="407"/>
      <c r="L490" s="407"/>
      <c r="M490" s="407"/>
      <c r="N490" s="407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x14ac:dyDescent="0.2">
      <c r="B491" s="407"/>
      <c r="C491" s="407"/>
      <c r="D491" s="407"/>
      <c r="E491" s="407"/>
      <c r="F491" s="407"/>
      <c r="G491" s="407"/>
      <c r="H491" s="407"/>
      <c r="I491" s="407"/>
      <c r="J491" s="407"/>
      <c r="K491" s="407"/>
      <c r="L491" s="407"/>
      <c r="M491" s="407"/>
      <c r="N491" s="407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x14ac:dyDescent="0.2">
      <c r="B492" s="407"/>
      <c r="C492" s="407"/>
      <c r="D492" s="407"/>
      <c r="E492" s="407"/>
      <c r="F492" s="407"/>
      <c r="G492" s="407"/>
      <c r="H492" s="407"/>
      <c r="I492" s="407"/>
      <c r="J492" s="407"/>
      <c r="K492" s="407"/>
      <c r="L492" s="407"/>
      <c r="M492" s="407"/>
      <c r="N492" s="407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x14ac:dyDescent="0.2">
      <c r="B493" s="407"/>
      <c r="C493" s="407"/>
      <c r="D493" s="407"/>
      <c r="E493" s="407"/>
      <c r="F493" s="407"/>
      <c r="G493" s="407"/>
      <c r="H493" s="407"/>
      <c r="I493" s="407"/>
      <c r="J493" s="407"/>
      <c r="K493" s="407"/>
      <c r="L493" s="407"/>
      <c r="M493" s="407"/>
      <c r="N493" s="407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</sheetData>
  <mergeCells count="85">
    <mergeCell ref="R45:S45"/>
    <mergeCell ref="P335:AA335"/>
    <mergeCell ref="P336:AA336"/>
    <mergeCell ref="D42:M42"/>
    <mergeCell ref="B48:B49"/>
    <mergeCell ref="C48:L48"/>
    <mergeCell ref="P48:P49"/>
    <mergeCell ref="B99:C99"/>
    <mergeCell ref="B46:M46"/>
    <mergeCell ref="P46:AA46"/>
    <mergeCell ref="B47:M47"/>
    <mergeCell ref="P47:AA47"/>
    <mergeCell ref="Q48:Z48"/>
    <mergeCell ref="B149:M149"/>
    <mergeCell ref="P149:AA149"/>
    <mergeCell ref="B102:M102"/>
    <mergeCell ref="B1:M1"/>
    <mergeCell ref="P1:AA1"/>
    <mergeCell ref="B2:M2"/>
    <mergeCell ref="P2:AA2"/>
    <mergeCell ref="B3:B4"/>
    <mergeCell ref="C3:L3"/>
    <mergeCell ref="Q3:AA3"/>
    <mergeCell ref="P102:AA102"/>
    <mergeCell ref="B103:M103"/>
    <mergeCell ref="P103:AA103"/>
    <mergeCell ref="B104:B105"/>
    <mergeCell ref="C104:L104"/>
    <mergeCell ref="P104:P105"/>
    <mergeCell ref="Q104:Z104"/>
    <mergeCell ref="P148:AA148"/>
    <mergeCell ref="B144:C144"/>
    <mergeCell ref="D144:M144"/>
    <mergeCell ref="B148:M148"/>
    <mergeCell ref="C285:M285"/>
    <mergeCell ref="P285:P286"/>
    <mergeCell ref="Q285:AA285"/>
    <mergeCell ref="B150:B151"/>
    <mergeCell ref="C150:L150"/>
    <mergeCell ref="P150:P151"/>
    <mergeCell ref="Q150:Z150"/>
    <mergeCell ref="B234:M234"/>
    <mergeCell ref="P234:AA234"/>
    <mergeCell ref="B202:C202"/>
    <mergeCell ref="D202:M202"/>
    <mergeCell ref="B333:C333"/>
    <mergeCell ref="D333:M333"/>
    <mergeCell ref="B335:M335"/>
    <mergeCell ref="P235:AA235"/>
    <mergeCell ref="B276:C276"/>
    <mergeCell ref="D276:M276"/>
    <mergeCell ref="B283:M283"/>
    <mergeCell ref="B236:B237"/>
    <mergeCell ref="C236:L236"/>
    <mergeCell ref="P236:P237"/>
    <mergeCell ref="Q236:Z236"/>
    <mergeCell ref="B235:M235"/>
    <mergeCell ref="P283:AA283"/>
    <mergeCell ref="B284:M284"/>
    <mergeCell ref="P284:AA284"/>
    <mergeCell ref="B285:B286"/>
    <mergeCell ref="B412:M412"/>
    <mergeCell ref="P412:AA412"/>
    <mergeCell ref="B336:M336"/>
    <mergeCell ref="B387:C387"/>
    <mergeCell ref="D387:M387"/>
    <mergeCell ref="B337:B338"/>
    <mergeCell ref="C337:M337"/>
    <mergeCell ref="P337:P338"/>
    <mergeCell ref="Q337:AA337"/>
    <mergeCell ref="P458:AA458"/>
    <mergeCell ref="B413:M413"/>
    <mergeCell ref="B460:B461"/>
    <mergeCell ref="C460:M460"/>
    <mergeCell ref="P460:P461"/>
    <mergeCell ref="Q460:AA460"/>
    <mergeCell ref="B414:B415"/>
    <mergeCell ref="C414:M414"/>
    <mergeCell ref="P414:P415"/>
    <mergeCell ref="Q414:AA414"/>
    <mergeCell ref="B458:M458"/>
    <mergeCell ref="B459:M459"/>
    <mergeCell ref="B453:C453"/>
    <mergeCell ref="D453:M453"/>
    <mergeCell ref="P413:AA413"/>
  </mergeCells>
  <pageMargins left="0.31496062992125984" right="0.11811023622047245" top="0" bottom="0" header="0.31496062992125984" footer="0.31496062992125984"/>
  <pageSetup paperSize="9" orientation="portrait" r:id="rId1"/>
  <ignoredErrors>
    <ignoredError sqref="M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1"/>
  <sheetViews>
    <sheetView topLeftCell="X5" workbookViewId="0">
      <selection activeCell="Z24" sqref="Z24:AN46"/>
    </sheetView>
  </sheetViews>
  <sheetFormatPr defaultRowHeight="14.25" x14ac:dyDescent="0.2"/>
  <cols>
    <col min="1" max="1" width="1.375" customWidth="1"/>
    <col min="2" max="2" width="6.375" customWidth="1"/>
    <col min="3" max="3" width="20.125" customWidth="1"/>
    <col min="4" max="4" width="9" customWidth="1"/>
    <col min="5" max="5" width="9.5" customWidth="1"/>
    <col min="6" max="6" width="9.25" customWidth="1"/>
    <col min="7" max="7" width="10.25" customWidth="1"/>
    <col min="8" max="9" width="10.25" style="1" customWidth="1"/>
    <col min="10" max="10" width="9" customWidth="1"/>
    <col min="11" max="11" width="18.125" customWidth="1"/>
    <col min="12" max="12" width="20.75" customWidth="1"/>
    <col min="13" max="13" width="10.375" customWidth="1"/>
    <col min="15" max="15" width="20.625" customWidth="1"/>
  </cols>
  <sheetData>
    <row r="2" spans="1:38" x14ac:dyDescent="0.2"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</row>
    <row r="3" spans="1:38" ht="27.75" x14ac:dyDescent="0.65">
      <c r="A3" s="663"/>
      <c r="B3" s="796" t="s">
        <v>395</v>
      </c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667"/>
      <c r="N3" s="796" t="s">
        <v>397</v>
      </c>
      <c r="O3" s="796"/>
      <c r="P3" s="796"/>
      <c r="Q3" s="796"/>
      <c r="R3" s="796"/>
      <c r="S3" s="796"/>
      <c r="T3" s="796"/>
      <c r="U3" s="796"/>
      <c r="V3" s="796"/>
      <c r="W3" s="796"/>
      <c r="X3" s="796"/>
    </row>
    <row r="4" spans="1:38" ht="27.75" x14ac:dyDescent="0.65">
      <c r="A4" s="663"/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5"/>
      <c r="M4" s="667"/>
      <c r="N4" s="796" t="s">
        <v>398</v>
      </c>
      <c r="O4" s="796"/>
      <c r="P4" s="796"/>
      <c r="Q4" s="796"/>
      <c r="R4" s="796"/>
      <c r="S4" s="796"/>
      <c r="T4" s="796"/>
      <c r="U4" s="796"/>
      <c r="V4" s="796"/>
      <c r="W4" s="796"/>
      <c r="X4" s="796"/>
    </row>
    <row r="5" spans="1:38" ht="27.75" x14ac:dyDescent="0.65">
      <c r="A5" s="663"/>
      <c r="B5" s="666" t="s">
        <v>394</v>
      </c>
      <c r="C5" s="666"/>
      <c r="D5" s="666"/>
      <c r="E5" s="666"/>
      <c r="F5" s="666"/>
      <c r="G5" s="666"/>
      <c r="H5" s="666"/>
      <c r="I5" s="666"/>
      <c r="J5" s="666" t="s">
        <v>408</v>
      </c>
      <c r="K5" s="666"/>
      <c r="L5" s="666"/>
      <c r="M5" s="667"/>
      <c r="N5" s="686" t="s">
        <v>302</v>
      </c>
      <c r="O5" s="687" t="s">
        <v>303</v>
      </c>
      <c r="P5" s="797" t="s">
        <v>388</v>
      </c>
      <c r="Q5" s="798"/>
      <c r="R5" s="688" t="s">
        <v>287</v>
      </c>
      <c r="S5" s="799" t="s">
        <v>390</v>
      </c>
      <c r="T5" s="800"/>
      <c r="U5" s="688" t="s">
        <v>287</v>
      </c>
      <c r="V5" s="799" t="s">
        <v>406</v>
      </c>
      <c r="W5" s="801"/>
      <c r="X5" s="688" t="s">
        <v>287</v>
      </c>
    </row>
    <row r="6" spans="1:38" ht="24" x14ac:dyDescent="0.55000000000000004">
      <c r="A6" s="663"/>
      <c r="B6" s="663"/>
      <c r="C6" s="663"/>
      <c r="D6" s="663"/>
      <c r="E6" s="663"/>
      <c r="F6" s="663"/>
      <c r="G6" s="663"/>
      <c r="H6" s="663"/>
      <c r="I6" s="663"/>
      <c r="J6" s="663"/>
      <c r="K6" s="663"/>
      <c r="L6" s="667"/>
      <c r="M6" s="667"/>
      <c r="N6" s="689"/>
      <c r="O6" s="690"/>
      <c r="P6" s="691"/>
      <c r="Q6" s="692"/>
      <c r="R6" s="693"/>
      <c r="S6" s="794" t="s">
        <v>389</v>
      </c>
      <c r="T6" s="795"/>
      <c r="U6" s="693"/>
      <c r="V6" s="794" t="s">
        <v>407</v>
      </c>
      <c r="W6" s="802"/>
      <c r="X6" s="693"/>
      <c r="AC6" s="1"/>
    </row>
    <row r="7" spans="1:38" ht="24" x14ac:dyDescent="0.55000000000000004">
      <c r="A7" s="663"/>
      <c r="B7" s="668" t="s">
        <v>302</v>
      </c>
      <c r="C7" s="669" t="s">
        <v>303</v>
      </c>
      <c r="D7" s="799" t="s">
        <v>388</v>
      </c>
      <c r="E7" s="801"/>
      <c r="F7" s="799" t="s">
        <v>390</v>
      </c>
      <c r="G7" s="800"/>
      <c r="H7" s="799" t="s">
        <v>406</v>
      </c>
      <c r="I7" s="801"/>
      <c r="J7" s="803" t="s">
        <v>405</v>
      </c>
      <c r="K7" s="804"/>
      <c r="L7" s="805"/>
      <c r="M7" s="667"/>
      <c r="N7" s="689"/>
      <c r="O7" s="690"/>
      <c r="P7" s="686" t="s">
        <v>387</v>
      </c>
      <c r="Q7" s="687" t="s">
        <v>387</v>
      </c>
      <c r="R7" s="689"/>
      <c r="S7" s="686" t="s">
        <v>387</v>
      </c>
      <c r="T7" s="687" t="s">
        <v>387</v>
      </c>
      <c r="U7" s="689"/>
      <c r="V7" s="686" t="s">
        <v>387</v>
      </c>
      <c r="W7" s="687" t="s">
        <v>387</v>
      </c>
      <c r="X7" s="689"/>
    </row>
    <row r="8" spans="1:38" s="1" customFormat="1" ht="24" x14ac:dyDescent="0.55000000000000004">
      <c r="A8" s="663"/>
      <c r="B8" s="670"/>
      <c r="C8" s="671"/>
      <c r="D8" s="794"/>
      <c r="E8" s="802"/>
      <c r="F8" s="794" t="s">
        <v>389</v>
      </c>
      <c r="G8" s="795"/>
      <c r="H8" s="794" t="s">
        <v>407</v>
      </c>
      <c r="I8" s="802"/>
      <c r="J8" s="672" t="s">
        <v>399</v>
      </c>
      <c r="K8" s="670" t="s">
        <v>390</v>
      </c>
      <c r="L8" s="668" t="s">
        <v>406</v>
      </c>
      <c r="M8" s="694"/>
      <c r="N8" s="695"/>
      <c r="O8" s="696"/>
      <c r="P8" s="695">
        <v>2559</v>
      </c>
      <c r="Q8" s="696">
        <v>2560</v>
      </c>
      <c r="R8" s="695"/>
      <c r="S8" s="695">
        <v>2559</v>
      </c>
      <c r="T8" s="696">
        <v>2560</v>
      </c>
      <c r="U8" s="695"/>
      <c r="V8" s="695">
        <v>2559</v>
      </c>
      <c r="W8" s="696">
        <v>2560</v>
      </c>
      <c r="X8" s="695"/>
    </row>
    <row r="9" spans="1:38" ht="24" x14ac:dyDescent="0.55000000000000004">
      <c r="A9" s="663"/>
      <c r="B9" s="673"/>
      <c r="C9" s="674"/>
      <c r="D9" s="674" t="s">
        <v>391</v>
      </c>
      <c r="E9" s="673" t="s">
        <v>392</v>
      </c>
      <c r="F9" s="674" t="s">
        <v>391</v>
      </c>
      <c r="G9" s="674" t="s">
        <v>392</v>
      </c>
      <c r="H9" s="674" t="s">
        <v>391</v>
      </c>
      <c r="I9" s="673" t="s">
        <v>392</v>
      </c>
      <c r="J9" s="673" t="s">
        <v>159</v>
      </c>
      <c r="K9" s="673" t="s">
        <v>389</v>
      </c>
      <c r="L9" s="673" t="s">
        <v>407</v>
      </c>
      <c r="M9" s="694"/>
      <c r="N9" s="681">
        <v>1</v>
      </c>
      <c r="O9" s="682" t="s">
        <v>278</v>
      </c>
      <c r="P9" s="697">
        <v>2.91</v>
      </c>
      <c r="Q9" s="698">
        <v>2.89</v>
      </c>
      <c r="R9" s="699">
        <f>Q9-P9</f>
        <v>-2.0000000000000018E-2</v>
      </c>
      <c r="S9" s="675">
        <v>62.55</v>
      </c>
      <c r="T9" s="675">
        <v>59.98</v>
      </c>
      <c r="U9" s="699">
        <f>T9-S9</f>
        <v>-2.5700000000000003</v>
      </c>
      <c r="V9" s="697">
        <v>2.85</v>
      </c>
      <c r="W9" s="698">
        <v>3.21</v>
      </c>
      <c r="X9" s="699">
        <f>W9-V9</f>
        <v>0.35999999999999988</v>
      </c>
    </row>
    <row r="10" spans="1:38" ht="24" x14ac:dyDescent="0.55000000000000004">
      <c r="A10" s="663"/>
      <c r="B10" s="675">
        <v>1</v>
      </c>
      <c r="C10" s="676" t="s">
        <v>278</v>
      </c>
      <c r="D10" s="675">
        <v>2.89</v>
      </c>
      <c r="E10" s="675">
        <v>2.92</v>
      </c>
      <c r="F10" s="675">
        <v>61.6</v>
      </c>
      <c r="G10" s="675">
        <v>63.5</v>
      </c>
      <c r="H10" s="675">
        <v>2.39</v>
      </c>
      <c r="I10" s="675">
        <v>3.31</v>
      </c>
      <c r="J10" s="677">
        <f>(D10+E10)/2</f>
        <v>2.9050000000000002</v>
      </c>
      <c r="K10" s="678">
        <f>(F10+G10)/2</f>
        <v>62.55</v>
      </c>
      <c r="L10" s="678">
        <f>(H10+I10)/2</f>
        <v>2.85</v>
      </c>
      <c r="M10" s="667"/>
      <c r="N10" s="681">
        <v>2</v>
      </c>
      <c r="O10" s="682" t="s">
        <v>279</v>
      </c>
      <c r="P10" s="681">
        <v>2.56</v>
      </c>
      <c r="Q10" s="700">
        <v>2.86</v>
      </c>
      <c r="R10" s="699">
        <f t="shared" ref="R10:R16" si="0">Q10-P10</f>
        <v>0.29999999999999982</v>
      </c>
      <c r="S10" s="675">
        <v>57.56</v>
      </c>
      <c r="T10" s="675">
        <v>60.03</v>
      </c>
      <c r="U10" s="699">
        <f t="shared" ref="U10:U16" si="1">T10-S10</f>
        <v>2.4699999999999989</v>
      </c>
      <c r="V10" s="681">
        <v>4.6900000000000004</v>
      </c>
      <c r="W10" s="700">
        <v>2.36</v>
      </c>
      <c r="X10" s="699">
        <f t="shared" ref="X10:X16" si="2">W10-V10</f>
        <v>-2.3300000000000005</v>
      </c>
    </row>
    <row r="11" spans="1:38" ht="24" x14ac:dyDescent="0.55000000000000004">
      <c r="A11" s="663"/>
      <c r="B11" s="675">
        <v>2</v>
      </c>
      <c r="C11" s="676" t="s">
        <v>279</v>
      </c>
      <c r="D11" s="675">
        <v>2.71</v>
      </c>
      <c r="E11" s="675">
        <v>2.41</v>
      </c>
      <c r="F11" s="675">
        <v>54.44</v>
      </c>
      <c r="G11" s="675">
        <v>60.68</v>
      </c>
      <c r="H11" s="675">
        <v>2.9</v>
      </c>
      <c r="I11" s="675">
        <v>6.48</v>
      </c>
      <c r="J11" s="677">
        <f t="shared" ref="J11:J17" si="3">(D11+E11)/2</f>
        <v>2.56</v>
      </c>
      <c r="K11" s="678">
        <f t="shared" ref="K11:K17" si="4">(F11+G11)/2</f>
        <v>57.56</v>
      </c>
      <c r="L11" s="678">
        <f t="shared" ref="L11:L17" si="5">(H11+I11)/2</f>
        <v>4.6900000000000004</v>
      </c>
      <c r="M11" s="701"/>
      <c r="N11" s="681">
        <v>3</v>
      </c>
      <c r="O11" s="682" t="s">
        <v>280</v>
      </c>
      <c r="P11" s="681">
        <v>2.86</v>
      </c>
      <c r="Q11" s="700">
        <v>2.44</v>
      </c>
      <c r="R11" s="699">
        <f t="shared" si="0"/>
        <v>-0.41999999999999993</v>
      </c>
      <c r="S11" s="675">
        <v>43.32</v>
      </c>
      <c r="T11" s="675">
        <v>47.11</v>
      </c>
      <c r="U11" s="699">
        <f t="shared" si="1"/>
        <v>3.7899999999999991</v>
      </c>
      <c r="V11" s="681">
        <v>3.11</v>
      </c>
      <c r="W11" s="700">
        <v>5.83</v>
      </c>
      <c r="X11" s="699">
        <f t="shared" si="2"/>
        <v>2.72</v>
      </c>
    </row>
    <row r="12" spans="1:38" ht="24" x14ac:dyDescent="0.55000000000000004">
      <c r="A12" s="663"/>
      <c r="B12" s="675">
        <v>3</v>
      </c>
      <c r="C12" s="676" t="s">
        <v>280</v>
      </c>
      <c r="D12" s="675">
        <v>3.29</v>
      </c>
      <c r="E12" s="675">
        <v>2.42</v>
      </c>
      <c r="F12" s="675">
        <v>43.08</v>
      </c>
      <c r="G12" s="675">
        <v>43.55</v>
      </c>
      <c r="H12" s="675">
        <v>4.76</v>
      </c>
      <c r="I12" s="675">
        <v>1.46</v>
      </c>
      <c r="J12" s="677">
        <f t="shared" si="3"/>
        <v>2.855</v>
      </c>
      <c r="K12" s="678">
        <f t="shared" si="4"/>
        <v>43.314999999999998</v>
      </c>
      <c r="L12" s="678">
        <f t="shared" si="5"/>
        <v>3.11</v>
      </c>
      <c r="M12" s="701"/>
      <c r="N12" s="681">
        <v>4</v>
      </c>
      <c r="O12" s="682" t="s">
        <v>281</v>
      </c>
      <c r="P12" s="681">
        <v>2.37</v>
      </c>
      <c r="Q12" s="700">
        <v>2.5499999999999998</v>
      </c>
      <c r="R12" s="699">
        <f t="shared" si="0"/>
        <v>0.17999999999999972</v>
      </c>
      <c r="S12" s="675">
        <v>38.71</v>
      </c>
      <c r="T12" s="675">
        <v>46.11</v>
      </c>
      <c r="U12" s="699">
        <f t="shared" si="1"/>
        <v>7.3999999999999986</v>
      </c>
      <c r="V12" s="681">
        <v>3.52</v>
      </c>
      <c r="W12" s="700">
        <v>3.99</v>
      </c>
      <c r="X12" s="699">
        <f t="shared" si="2"/>
        <v>0.4700000000000002</v>
      </c>
    </row>
    <row r="13" spans="1:38" ht="24" x14ac:dyDescent="0.55000000000000004">
      <c r="A13" s="663"/>
      <c r="B13" s="675">
        <v>4</v>
      </c>
      <c r="C13" s="676" t="s">
        <v>281</v>
      </c>
      <c r="D13" s="675">
        <v>2.21</v>
      </c>
      <c r="E13" s="675">
        <v>2.52</v>
      </c>
      <c r="F13" s="675">
        <v>33</v>
      </c>
      <c r="G13" s="675">
        <v>44.41</v>
      </c>
      <c r="H13" s="675">
        <v>2.98</v>
      </c>
      <c r="I13" s="675">
        <v>4.0599999999999996</v>
      </c>
      <c r="J13" s="677">
        <f t="shared" si="3"/>
        <v>2.3650000000000002</v>
      </c>
      <c r="K13" s="678">
        <f t="shared" si="4"/>
        <v>38.704999999999998</v>
      </c>
      <c r="L13" s="678">
        <f t="shared" si="5"/>
        <v>3.5199999999999996</v>
      </c>
      <c r="M13" s="701"/>
      <c r="N13" s="681">
        <v>5</v>
      </c>
      <c r="O13" s="682" t="s">
        <v>282</v>
      </c>
      <c r="P13" s="681">
        <v>3.27</v>
      </c>
      <c r="Q13" s="700">
        <v>3.17</v>
      </c>
      <c r="R13" s="699">
        <f t="shared" si="0"/>
        <v>-0.10000000000000009</v>
      </c>
      <c r="S13" s="675">
        <v>74.930000000000007</v>
      </c>
      <c r="T13" s="675">
        <v>75.61</v>
      </c>
      <c r="U13" s="699">
        <f t="shared" si="1"/>
        <v>0.67999999999999261</v>
      </c>
      <c r="V13" s="681">
        <v>2.44</v>
      </c>
      <c r="W13" s="700">
        <v>3.03</v>
      </c>
      <c r="X13" s="699">
        <f t="shared" si="2"/>
        <v>0.58999999999999986</v>
      </c>
    </row>
    <row r="14" spans="1:38" ht="24" x14ac:dyDescent="0.55000000000000004">
      <c r="A14" s="663"/>
      <c r="B14" s="675">
        <v>5</v>
      </c>
      <c r="C14" s="676" t="s">
        <v>282</v>
      </c>
      <c r="D14" s="675">
        <v>3.13</v>
      </c>
      <c r="E14" s="675">
        <v>3.41</v>
      </c>
      <c r="F14" s="675">
        <v>68.97</v>
      </c>
      <c r="G14" s="675">
        <v>80.89</v>
      </c>
      <c r="H14" s="675">
        <v>3.17</v>
      </c>
      <c r="I14" s="675">
        <v>1.71</v>
      </c>
      <c r="J14" s="677">
        <f t="shared" si="3"/>
        <v>3.27</v>
      </c>
      <c r="K14" s="678">
        <f t="shared" si="4"/>
        <v>74.930000000000007</v>
      </c>
      <c r="L14" s="678">
        <f t="shared" si="5"/>
        <v>2.44</v>
      </c>
      <c r="M14" s="701"/>
      <c r="N14" s="681">
        <v>6</v>
      </c>
      <c r="O14" s="682" t="s">
        <v>283</v>
      </c>
      <c r="P14" s="681">
        <v>2.81</v>
      </c>
      <c r="Q14" s="700">
        <v>2.58</v>
      </c>
      <c r="R14" s="699">
        <f t="shared" si="0"/>
        <v>-0.22999999999999998</v>
      </c>
      <c r="S14" s="675">
        <v>55.41</v>
      </c>
      <c r="T14" s="675">
        <v>62.22</v>
      </c>
      <c r="U14" s="699">
        <f t="shared" si="1"/>
        <v>6.8100000000000023</v>
      </c>
      <c r="V14" s="681">
        <v>2.12</v>
      </c>
      <c r="W14" s="700">
        <v>1.52</v>
      </c>
      <c r="X14" s="699">
        <f t="shared" si="2"/>
        <v>-0.60000000000000009</v>
      </c>
      <c r="AC14" s="807"/>
      <c r="AD14" s="807"/>
      <c r="AE14" s="807"/>
      <c r="AF14" s="807"/>
      <c r="AG14" s="807"/>
      <c r="AH14" s="807"/>
      <c r="AI14" s="807"/>
      <c r="AJ14" s="807"/>
      <c r="AK14" s="807"/>
      <c r="AL14" s="807"/>
    </row>
    <row r="15" spans="1:38" ht="24" x14ac:dyDescent="0.55000000000000004">
      <c r="A15" s="663"/>
      <c r="B15" s="675">
        <v>6</v>
      </c>
      <c r="C15" s="676" t="s">
        <v>283</v>
      </c>
      <c r="D15" s="679">
        <v>2.81</v>
      </c>
      <c r="E15" s="675">
        <v>2.81</v>
      </c>
      <c r="F15" s="675">
        <v>51.09</v>
      </c>
      <c r="G15" s="675">
        <v>59.72</v>
      </c>
      <c r="H15" s="675">
        <v>1.28</v>
      </c>
      <c r="I15" s="675">
        <v>2.95</v>
      </c>
      <c r="J15" s="677">
        <f t="shared" si="3"/>
        <v>2.81</v>
      </c>
      <c r="K15" s="678">
        <f t="shared" si="4"/>
        <v>55.405000000000001</v>
      </c>
      <c r="L15" s="678">
        <f t="shared" si="5"/>
        <v>2.1150000000000002</v>
      </c>
      <c r="M15" s="701"/>
      <c r="N15" s="681">
        <v>7</v>
      </c>
      <c r="O15" s="682" t="s">
        <v>284</v>
      </c>
      <c r="P15" s="681">
        <v>3.15</v>
      </c>
      <c r="Q15" s="700">
        <v>2.86</v>
      </c>
      <c r="R15" s="699">
        <f t="shared" si="0"/>
        <v>-0.29000000000000004</v>
      </c>
      <c r="S15" s="675">
        <v>62.69</v>
      </c>
      <c r="T15" s="675">
        <v>62.52</v>
      </c>
      <c r="U15" s="699">
        <f t="shared" si="1"/>
        <v>-0.1699999999999946</v>
      </c>
      <c r="V15" s="681">
        <v>4.18</v>
      </c>
      <c r="W15" s="700">
        <v>6.2</v>
      </c>
      <c r="X15" s="699">
        <f t="shared" si="2"/>
        <v>2.0200000000000005</v>
      </c>
    </row>
    <row r="16" spans="1:38" ht="24" x14ac:dyDescent="0.55000000000000004">
      <c r="A16" s="663"/>
      <c r="B16" s="675">
        <v>7</v>
      </c>
      <c r="C16" s="676" t="s">
        <v>284</v>
      </c>
      <c r="D16" s="675">
        <v>3.33</v>
      </c>
      <c r="E16" s="675">
        <v>2.96</v>
      </c>
      <c r="F16" s="675">
        <v>58.92</v>
      </c>
      <c r="G16" s="675">
        <v>66.45</v>
      </c>
      <c r="H16" s="675">
        <v>5.95</v>
      </c>
      <c r="I16" s="675">
        <v>3.66</v>
      </c>
      <c r="J16" s="677">
        <f t="shared" si="3"/>
        <v>3.145</v>
      </c>
      <c r="K16" s="678">
        <f t="shared" si="4"/>
        <v>62.685000000000002</v>
      </c>
      <c r="L16" s="678">
        <f t="shared" si="5"/>
        <v>4.8049999999999997</v>
      </c>
      <c r="M16" s="701"/>
      <c r="N16" s="681">
        <v>8</v>
      </c>
      <c r="O16" s="685" t="s">
        <v>285</v>
      </c>
      <c r="P16" s="681">
        <v>3.56</v>
      </c>
      <c r="Q16" s="700">
        <v>3.65</v>
      </c>
      <c r="R16" s="699">
        <f t="shared" si="0"/>
        <v>8.9999999999999858E-2</v>
      </c>
      <c r="S16" s="675">
        <v>88.71</v>
      </c>
      <c r="T16" s="675">
        <v>92.54</v>
      </c>
      <c r="U16" s="699">
        <f t="shared" si="1"/>
        <v>3.8300000000000125</v>
      </c>
      <c r="V16" s="681">
        <v>1.91</v>
      </c>
      <c r="W16" s="700">
        <v>0.97</v>
      </c>
      <c r="X16" s="699">
        <f t="shared" si="2"/>
        <v>-0.94</v>
      </c>
    </row>
    <row r="17" spans="1:39" ht="27.75" x14ac:dyDescent="0.65">
      <c r="A17" s="663"/>
      <c r="B17" s="675">
        <v>8</v>
      </c>
      <c r="C17" s="680" t="s">
        <v>285</v>
      </c>
      <c r="D17" s="675">
        <v>3.63</v>
      </c>
      <c r="E17" s="675">
        <v>3.49</v>
      </c>
      <c r="F17" s="675">
        <v>91.25</v>
      </c>
      <c r="G17" s="675">
        <v>86.17</v>
      </c>
      <c r="H17" s="675">
        <v>2.36</v>
      </c>
      <c r="I17" s="675">
        <v>1.46</v>
      </c>
      <c r="J17" s="677">
        <f t="shared" si="3"/>
        <v>3.56</v>
      </c>
      <c r="K17" s="678">
        <f t="shared" si="4"/>
        <v>88.710000000000008</v>
      </c>
      <c r="L17" s="678">
        <f t="shared" si="5"/>
        <v>1.91</v>
      </c>
      <c r="M17" s="701"/>
      <c r="N17" s="702"/>
      <c r="O17" s="702" t="s">
        <v>393</v>
      </c>
      <c r="P17" s="702"/>
      <c r="Q17" s="702"/>
      <c r="R17" s="699">
        <f>SUM(R9:R16)</f>
        <v>-0.49000000000000066</v>
      </c>
      <c r="S17" s="702"/>
      <c r="T17" s="702"/>
      <c r="U17" s="703">
        <f>SUM(U9:U16)</f>
        <v>22.240000000000009</v>
      </c>
      <c r="V17" s="702"/>
      <c r="W17" s="702"/>
      <c r="X17" s="703">
        <f>SUM(X9:X16)</f>
        <v>2.29</v>
      </c>
      <c r="AC17" s="566"/>
      <c r="AD17" s="564" t="s">
        <v>410</v>
      </c>
      <c r="AE17" s="564"/>
      <c r="AF17" s="564"/>
      <c r="AG17" s="564"/>
      <c r="AH17" s="564"/>
      <c r="AI17" s="564"/>
      <c r="AJ17" s="564"/>
      <c r="AK17" s="564"/>
      <c r="AL17" s="564"/>
      <c r="AM17" s="564"/>
    </row>
    <row r="18" spans="1:39" ht="23.25" customHeight="1" x14ac:dyDescent="0.2">
      <c r="A18" s="663"/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3"/>
    </row>
    <row r="19" spans="1:39" s="1" customFormat="1" ht="21.75" customHeight="1" x14ac:dyDescent="0.55000000000000004">
      <c r="N19" s="165" t="s">
        <v>433</v>
      </c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</row>
    <row r="20" spans="1:39" s="1" customFormat="1" ht="24" x14ac:dyDescent="0.55000000000000004">
      <c r="N20" s="165" t="s">
        <v>431</v>
      </c>
      <c r="O20" s="565" t="s">
        <v>281</v>
      </c>
      <c r="P20" s="165" t="s">
        <v>429</v>
      </c>
      <c r="Q20" s="165"/>
      <c r="R20" s="165"/>
      <c r="S20" s="165"/>
      <c r="T20" s="165"/>
      <c r="U20" s="165"/>
      <c r="V20" s="165"/>
      <c r="W20" s="165"/>
      <c r="X20" s="165"/>
      <c r="Y20" s="165"/>
    </row>
    <row r="21" spans="1:39" s="1" customFormat="1" ht="24" x14ac:dyDescent="0.55000000000000004">
      <c r="N21" s="165" t="s">
        <v>434</v>
      </c>
      <c r="O21" s="165"/>
      <c r="P21" s="165"/>
      <c r="Q21" s="165"/>
      <c r="R21" s="165" t="s">
        <v>432</v>
      </c>
      <c r="S21" s="165"/>
      <c r="T21" s="165"/>
      <c r="U21" s="165"/>
      <c r="V21" s="165"/>
      <c r="W21" s="165"/>
      <c r="X21" s="165"/>
      <c r="Y21" s="165"/>
      <c r="Z21" s="165"/>
    </row>
    <row r="22" spans="1:39" s="1" customFormat="1" ht="24" x14ac:dyDescent="0.55000000000000004">
      <c r="N22" s="165" t="s">
        <v>435</v>
      </c>
      <c r="O22" s="565"/>
      <c r="P22" s="165"/>
      <c r="Q22" s="165" t="s">
        <v>412</v>
      </c>
      <c r="R22" s="165"/>
      <c r="S22" s="165"/>
      <c r="T22" s="165"/>
      <c r="U22" s="165" t="s">
        <v>413</v>
      </c>
      <c r="V22" s="165"/>
      <c r="W22" s="165"/>
      <c r="X22" s="165"/>
      <c r="Y22" s="165" t="s">
        <v>429</v>
      </c>
      <c r="Z22" s="165"/>
    </row>
    <row r="23" spans="1:39" s="1" customFormat="1" ht="24" x14ac:dyDescent="0.55000000000000004"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</row>
    <row r="24" spans="1:39" s="1" customFormat="1" ht="24" x14ac:dyDescent="0.55000000000000004">
      <c r="N24" s="165"/>
      <c r="O24" s="5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</row>
    <row r="25" spans="1:39" s="1" customFormat="1" x14ac:dyDescent="0.2"/>
    <row r="26" spans="1:39" s="1" customFormat="1" x14ac:dyDescent="0.2"/>
    <row r="27" spans="1:39" s="1" customFormat="1" x14ac:dyDescent="0.2"/>
    <row r="28" spans="1:39" s="1" customFormat="1" x14ac:dyDescent="0.2"/>
    <row r="32" spans="1:39" ht="27.75" x14ac:dyDescent="0.65">
      <c r="A32" s="1"/>
      <c r="B32" s="796" t="s">
        <v>396</v>
      </c>
      <c r="C32" s="796"/>
      <c r="D32" s="796"/>
      <c r="E32" s="796"/>
      <c r="F32" s="796"/>
      <c r="G32" s="796"/>
      <c r="H32" s="796"/>
      <c r="I32" s="796"/>
      <c r="J32" s="796"/>
      <c r="K32" s="796"/>
      <c r="L32" s="796"/>
    </row>
    <row r="33" spans="1:38" ht="27.75" x14ac:dyDescent="0.65">
      <c r="A33" s="1"/>
      <c r="B33" s="664"/>
      <c r="C33" s="664"/>
      <c r="D33" s="664"/>
      <c r="E33" s="664"/>
      <c r="F33" s="664"/>
      <c r="G33" s="664"/>
      <c r="H33" s="664"/>
      <c r="I33" s="664"/>
      <c r="J33" s="664"/>
      <c r="K33" s="664"/>
      <c r="L33" s="665"/>
    </row>
    <row r="34" spans="1:38" ht="27.75" x14ac:dyDescent="0.65">
      <c r="A34" s="1"/>
      <c r="B34" s="666" t="s">
        <v>394</v>
      </c>
      <c r="C34" s="666"/>
      <c r="D34" s="666"/>
      <c r="E34" s="666"/>
      <c r="F34" s="666"/>
      <c r="G34" s="666"/>
      <c r="H34" s="666"/>
      <c r="I34" s="666"/>
      <c r="J34" s="666" t="s">
        <v>408</v>
      </c>
      <c r="K34" s="666"/>
      <c r="L34" s="666"/>
    </row>
    <row r="35" spans="1:38" x14ac:dyDescent="0.2">
      <c r="A35" s="1"/>
      <c r="B35" s="663"/>
      <c r="C35" s="663"/>
      <c r="D35" s="663"/>
      <c r="E35" s="663"/>
      <c r="F35" s="663"/>
      <c r="G35" s="663"/>
      <c r="H35" s="663"/>
      <c r="I35" s="663"/>
      <c r="J35" s="663"/>
      <c r="K35" s="663"/>
      <c r="L35" s="667"/>
    </row>
    <row r="36" spans="1:38" ht="18.75" x14ac:dyDescent="0.45">
      <c r="A36" s="1"/>
      <c r="B36" s="668" t="s">
        <v>302</v>
      </c>
      <c r="C36" s="669" t="s">
        <v>303</v>
      </c>
      <c r="D36" s="799" t="s">
        <v>388</v>
      </c>
      <c r="E36" s="801"/>
      <c r="F36" s="799" t="s">
        <v>390</v>
      </c>
      <c r="G36" s="800"/>
      <c r="H36" s="799" t="s">
        <v>406</v>
      </c>
      <c r="I36" s="801"/>
      <c r="J36" s="803" t="s">
        <v>405</v>
      </c>
      <c r="K36" s="804"/>
      <c r="L36" s="805"/>
    </row>
    <row r="37" spans="1:38" ht="18.75" x14ac:dyDescent="0.45">
      <c r="A37" s="1"/>
      <c r="B37" s="670"/>
      <c r="C37" s="671"/>
      <c r="D37" s="794"/>
      <c r="E37" s="802"/>
      <c r="F37" s="794" t="s">
        <v>389</v>
      </c>
      <c r="G37" s="795"/>
      <c r="H37" s="794" t="s">
        <v>407</v>
      </c>
      <c r="I37" s="802"/>
      <c r="J37" s="668" t="s">
        <v>388</v>
      </c>
      <c r="K37" s="668" t="s">
        <v>390</v>
      </c>
      <c r="L37" s="668" t="s">
        <v>406</v>
      </c>
    </row>
    <row r="38" spans="1:38" ht="18.75" x14ac:dyDescent="0.45">
      <c r="A38" s="1"/>
      <c r="B38" s="673"/>
      <c r="C38" s="674"/>
      <c r="D38" s="674" t="s">
        <v>391</v>
      </c>
      <c r="E38" s="673" t="s">
        <v>392</v>
      </c>
      <c r="F38" s="674" t="s">
        <v>391</v>
      </c>
      <c r="G38" s="674" t="s">
        <v>392</v>
      </c>
      <c r="H38" s="674" t="s">
        <v>391</v>
      </c>
      <c r="I38" s="673" t="s">
        <v>392</v>
      </c>
      <c r="J38" s="673"/>
      <c r="K38" s="673" t="s">
        <v>389</v>
      </c>
      <c r="L38" s="673" t="s">
        <v>407</v>
      </c>
    </row>
    <row r="39" spans="1:38" ht="24" x14ac:dyDescent="0.55000000000000004">
      <c r="A39" s="1"/>
      <c r="B39" s="681">
        <v>1</v>
      </c>
      <c r="C39" s="682" t="s">
        <v>278</v>
      </c>
      <c r="D39" s="681">
        <v>3.06</v>
      </c>
      <c r="E39" s="681">
        <v>2.71</v>
      </c>
      <c r="F39" s="681">
        <v>67.7</v>
      </c>
      <c r="G39" s="681">
        <v>52.26</v>
      </c>
      <c r="H39" s="681">
        <v>1.66</v>
      </c>
      <c r="I39" s="681">
        <v>4.75</v>
      </c>
      <c r="J39" s="683">
        <f>(D39+E39)/2</f>
        <v>2.8849999999999998</v>
      </c>
      <c r="K39" s="683">
        <f>(F39+G39)/2</f>
        <v>59.980000000000004</v>
      </c>
      <c r="L39" s="678">
        <f>(H39+I39)/2</f>
        <v>3.2050000000000001</v>
      </c>
    </row>
    <row r="40" spans="1:38" ht="24" x14ac:dyDescent="0.55000000000000004">
      <c r="A40" s="1"/>
      <c r="B40" s="681">
        <v>2</v>
      </c>
      <c r="C40" s="682" t="s">
        <v>279</v>
      </c>
      <c r="D40" s="681">
        <v>2.83</v>
      </c>
      <c r="E40" s="681">
        <v>2.88</v>
      </c>
      <c r="F40" s="681">
        <v>58.14</v>
      </c>
      <c r="G40" s="681">
        <v>61.92</v>
      </c>
      <c r="H40" s="681">
        <v>1.98</v>
      </c>
      <c r="I40" s="681">
        <v>2.74</v>
      </c>
      <c r="J40" s="683">
        <f t="shared" ref="J40:J46" si="6">(D40+E40)/2</f>
        <v>2.855</v>
      </c>
      <c r="K40" s="683">
        <f t="shared" ref="K40:K46" si="7">(F40+G40)/2</f>
        <v>60.03</v>
      </c>
      <c r="L40" s="678">
        <f t="shared" ref="L40:L46" si="8">(H40+I40)/2</f>
        <v>2.3600000000000003</v>
      </c>
    </row>
    <row r="41" spans="1:38" ht="24" x14ac:dyDescent="0.55000000000000004">
      <c r="A41" s="1"/>
      <c r="B41" s="681">
        <v>3</v>
      </c>
      <c r="C41" s="682" t="s">
        <v>280</v>
      </c>
      <c r="D41" s="681">
        <v>2.67</v>
      </c>
      <c r="E41" s="681">
        <v>2.21</v>
      </c>
      <c r="F41" s="681">
        <v>50.44</v>
      </c>
      <c r="G41" s="681">
        <v>43.77</v>
      </c>
      <c r="H41" s="681">
        <v>5.57</v>
      </c>
      <c r="I41" s="681">
        <v>6.09</v>
      </c>
      <c r="J41" s="683">
        <f t="shared" si="6"/>
        <v>2.44</v>
      </c>
      <c r="K41" s="683">
        <f t="shared" si="7"/>
        <v>47.105000000000004</v>
      </c>
      <c r="L41" s="678">
        <f t="shared" si="8"/>
        <v>5.83</v>
      </c>
    </row>
    <row r="42" spans="1:38" ht="24" x14ac:dyDescent="0.55000000000000004">
      <c r="A42" s="1"/>
      <c r="B42" s="681">
        <v>4</v>
      </c>
      <c r="C42" s="682" t="s">
        <v>281</v>
      </c>
      <c r="D42" s="681">
        <v>2.5299999999999998</v>
      </c>
      <c r="E42" s="681">
        <v>2.56</v>
      </c>
      <c r="F42" s="681">
        <v>41.85</v>
      </c>
      <c r="G42" s="681">
        <v>50.37</v>
      </c>
      <c r="H42" s="681">
        <v>1.5</v>
      </c>
      <c r="I42" s="681">
        <v>6.48</v>
      </c>
      <c r="J42" s="683">
        <f t="shared" si="6"/>
        <v>2.5449999999999999</v>
      </c>
      <c r="K42" s="683">
        <f t="shared" si="7"/>
        <v>46.11</v>
      </c>
      <c r="L42" s="678">
        <f t="shared" si="8"/>
        <v>3.99</v>
      </c>
    </row>
    <row r="43" spans="1:38" ht="24" x14ac:dyDescent="0.55000000000000004">
      <c r="A43" s="1"/>
      <c r="B43" s="681">
        <v>5</v>
      </c>
      <c r="C43" s="682" t="s">
        <v>282</v>
      </c>
      <c r="D43" s="681">
        <v>3.07</v>
      </c>
      <c r="E43" s="681">
        <v>3.26</v>
      </c>
      <c r="F43" s="681">
        <v>71.67</v>
      </c>
      <c r="G43" s="681">
        <v>79.55</v>
      </c>
      <c r="H43" s="681">
        <v>3.61</v>
      </c>
      <c r="I43" s="681">
        <v>2.44</v>
      </c>
      <c r="J43" s="683">
        <f t="shared" si="6"/>
        <v>3.165</v>
      </c>
      <c r="K43" s="683">
        <f t="shared" si="7"/>
        <v>75.61</v>
      </c>
      <c r="L43" s="678">
        <f t="shared" si="8"/>
        <v>3.0249999999999999</v>
      </c>
    </row>
    <row r="44" spans="1:38" ht="24" x14ac:dyDescent="0.55000000000000004">
      <c r="A44" s="1"/>
      <c r="B44" s="681">
        <v>6</v>
      </c>
      <c r="C44" s="682" t="s">
        <v>283</v>
      </c>
      <c r="D44" s="684">
        <v>2.87</v>
      </c>
      <c r="E44" s="681">
        <v>2.29</v>
      </c>
      <c r="F44" s="681">
        <v>57.23</v>
      </c>
      <c r="G44" s="681">
        <v>67.2</v>
      </c>
      <c r="H44" s="681">
        <v>1.03</v>
      </c>
      <c r="I44" s="681">
        <v>2.0099999999999998</v>
      </c>
      <c r="J44" s="683">
        <f t="shared" si="6"/>
        <v>2.58</v>
      </c>
      <c r="K44" s="683">
        <f t="shared" si="7"/>
        <v>62.215000000000003</v>
      </c>
      <c r="L44" s="678">
        <f t="shared" si="8"/>
        <v>1.52</v>
      </c>
    </row>
    <row r="45" spans="1:38" ht="27.75" x14ac:dyDescent="0.65">
      <c r="A45" s="1"/>
      <c r="B45" s="681">
        <v>7</v>
      </c>
      <c r="C45" s="682" t="s">
        <v>284</v>
      </c>
      <c r="D45" s="681">
        <v>2.77</v>
      </c>
      <c r="E45" s="681">
        <v>2.95</v>
      </c>
      <c r="F45" s="681">
        <v>58.42</v>
      </c>
      <c r="G45" s="681">
        <v>66.62</v>
      </c>
      <c r="H45" s="681">
        <v>5.37</v>
      </c>
      <c r="I45" s="681">
        <v>7.02</v>
      </c>
      <c r="J45" s="683">
        <f t="shared" si="6"/>
        <v>2.8600000000000003</v>
      </c>
      <c r="K45" s="683">
        <f t="shared" si="7"/>
        <v>62.52</v>
      </c>
      <c r="L45" s="678">
        <f t="shared" si="8"/>
        <v>6.1950000000000003</v>
      </c>
      <c r="P45" s="806" t="s">
        <v>409</v>
      </c>
      <c r="Q45" s="806"/>
      <c r="R45" s="806"/>
      <c r="S45" s="806"/>
      <c r="T45" s="806"/>
      <c r="U45" s="806"/>
      <c r="V45" s="806"/>
      <c r="W45" s="806"/>
      <c r="AC45" s="806" t="s">
        <v>411</v>
      </c>
      <c r="AD45" s="806"/>
      <c r="AE45" s="806"/>
      <c r="AF45" s="806"/>
      <c r="AG45" s="806"/>
      <c r="AH45" s="806"/>
      <c r="AI45" s="806"/>
      <c r="AJ45" s="806"/>
      <c r="AK45" s="806"/>
      <c r="AL45" s="806"/>
    </row>
    <row r="46" spans="1:38" ht="24" x14ac:dyDescent="0.55000000000000004">
      <c r="A46" s="1"/>
      <c r="B46" s="681">
        <v>8</v>
      </c>
      <c r="C46" s="685" t="s">
        <v>285</v>
      </c>
      <c r="D46" s="681">
        <v>3.77</v>
      </c>
      <c r="E46" s="681">
        <v>3.52</v>
      </c>
      <c r="F46" s="681">
        <v>96.55</v>
      </c>
      <c r="G46" s="681">
        <v>88.52</v>
      </c>
      <c r="H46" s="681">
        <v>0.53</v>
      </c>
      <c r="I46" s="681">
        <v>1.4</v>
      </c>
      <c r="J46" s="683">
        <f t="shared" si="6"/>
        <v>3.645</v>
      </c>
      <c r="K46" s="683">
        <f t="shared" si="7"/>
        <v>92.534999999999997</v>
      </c>
      <c r="L46" s="678">
        <f t="shared" si="8"/>
        <v>0.96499999999999997</v>
      </c>
    </row>
    <row r="47" spans="1:38" x14ac:dyDescent="0.2">
      <c r="A47" s="1"/>
      <c r="B47" s="663"/>
      <c r="C47" s="663"/>
      <c r="D47" s="663"/>
      <c r="E47" s="663"/>
      <c r="F47" s="663"/>
      <c r="G47" s="663"/>
      <c r="H47" s="663"/>
      <c r="I47" s="663"/>
      <c r="J47" s="663"/>
      <c r="K47" s="663"/>
      <c r="L47" s="663"/>
    </row>
    <row r="48" spans="1:38" x14ac:dyDescent="0.2">
      <c r="A48" s="1"/>
      <c r="B48" s="1"/>
      <c r="C48" s="1"/>
      <c r="D48" s="1"/>
      <c r="E48" s="1"/>
      <c r="F48" s="1"/>
      <c r="G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J49" s="1"/>
      <c r="K49" s="1"/>
      <c r="L49" s="1"/>
    </row>
    <row r="61" spans="1:12" x14ac:dyDescent="0.2"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</row>
  </sheetData>
  <mergeCells count="26">
    <mergeCell ref="P45:W45"/>
    <mergeCell ref="AC14:AL14"/>
    <mergeCell ref="AC45:AL45"/>
    <mergeCell ref="F8:G8"/>
    <mergeCell ref="F37:G37"/>
    <mergeCell ref="D37:E37"/>
    <mergeCell ref="H8:I8"/>
    <mergeCell ref="H36:I36"/>
    <mergeCell ref="H37:I37"/>
    <mergeCell ref="J36:L36"/>
    <mergeCell ref="B3:L3"/>
    <mergeCell ref="B32:L32"/>
    <mergeCell ref="D36:E36"/>
    <mergeCell ref="F36:G36"/>
    <mergeCell ref="D7:E7"/>
    <mergeCell ref="F7:G7"/>
    <mergeCell ref="D8:E8"/>
    <mergeCell ref="H7:I7"/>
    <mergeCell ref="J7:L7"/>
    <mergeCell ref="S6:T6"/>
    <mergeCell ref="N3:X3"/>
    <mergeCell ref="N4:X4"/>
    <mergeCell ref="P5:Q5"/>
    <mergeCell ref="S5:T5"/>
    <mergeCell ref="V5:W5"/>
    <mergeCell ref="V6:W6"/>
  </mergeCells>
  <pageMargins left="0" right="0" top="0.15748031496062992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topLeftCell="A4" workbookViewId="0">
      <selection activeCell="A71" sqref="A71:K90"/>
    </sheetView>
  </sheetViews>
  <sheetFormatPr defaultRowHeight="14.25" x14ac:dyDescent="0.2"/>
  <cols>
    <col min="1" max="1" width="4" style="1" customWidth="1"/>
    <col min="2" max="2" width="9.25" customWidth="1"/>
    <col min="3" max="3" width="11.875" customWidth="1"/>
    <col min="4" max="4" width="11.25" customWidth="1"/>
    <col min="5" max="5" width="11" customWidth="1"/>
    <col min="6" max="6" width="10.75" customWidth="1"/>
    <col min="7" max="7" width="14.5" customWidth="1"/>
    <col min="8" max="8" width="14.375" bestFit="1" customWidth="1"/>
    <col min="9" max="9" width="12.25" customWidth="1"/>
    <col min="10" max="10" width="11.375" customWidth="1"/>
    <col min="11" max="11" width="10.125" customWidth="1"/>
    <col min="12" max="12" width="6.5" style="1" customWidth="1"/>
    <col min="14" max="14" width="9.625" customWidth="1"/>
    <col min="15" max="15" width="10.875" customWidth="1"/>
    <col min="16" max="16" width="10.5" customWidth="1"/>
    <col min="17" max="18" width="10.25" customWidth="1"/>
    <col min="19" max="19" width="9.875" customWidth="1"/>
    <col min="20" max="20" width="12.5" customWidth="1"/>
    <col min="21" max="21" width="11.375" customWidth="1"/>
    <col min="22" max="22" width="10.625" customWidth="1"/>
  </cols>
  <sheetData>
    <row r="1" spans="1:22" ht="30.75" customHeight="1" x14ac:dyDescent="0.2">
      <c r="A1" s="810" t="s">
        <v>414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572"/>
      <c r="M1" s="810" t="s">
        <v>428</v>
      </c>
      <c r="N1" s="810"/>
      <c r="O1" s="810"/>
      <c r="P1" s="810"/>
      <c r="Q1" s="810"/>
      <c r="R1" s="810"/>
      <c r="S1" s="810"/>
      <c r="T1" s="810"/>
      <c r="U1" s="810"/>
      <c r="V1" s="810"/>
    </row>
    <row r="2" spans="1:22" ht="20.25" customHeight="1" x14ac:dyDescent="0.55000000000000004">
      <c r="A2" s="565"/>
      <c r="B2" s="565"/>
      <c r="C2" s="565"/>
      <c r="D2" s="810" t="s">
        <v>277</v>
      </c>
      <c r="E2" s="810"/>
      <c r="F2" s="810" t="s">
        <v>278</v>
      </c>
      <c r="G2" s="810"/>
      <c r="H2" s="565"/>
      <c r="I2" s="565"/>
      <c r="J2" s="565"/>
      <c r="K2" s="565"/>
      <c r="M2" s="565"/>
      <c r="N2" s="565"/>
      <c r="O2" s="810" t="s">
        <v>277</v>
      </c>
      <c r="P2" s="810"/>
      <c r="Q2" s="810" t="s">
        <v>278</v>
      </c>
      <c r="R2" s="810"/>
      <c r="S2" s="565"/>
      <c r="T2" s="565"/>
      <c r="U2" s="565"/>
      <c r="V2" s="565"/>
    </row>
    <row r="3" spans="1:22" ht="20.25" customHeight="1" x14ac:dyDescent="0.55000000000000004">
      <c r="A3" s="565"/>
      <c r="B3" s="120" t="s">
        <v>415</v>
      </c>
      <c r="C3" s="723" t="s">
        <v>388</v>
      </c>
      <c r="D3" s="724"/>
      <c r="E3" s="120" t="s">
        <v>393</v>
      </c>
      <c r="F3" s="723" t="s">
        <v>406</v>
      </c>
      <c r="G3" s="724"/>
      <c r="H3" s="120" t="s">
        <v>393</v>
      </c>
      <c r="I3" s="723" t="s">
        <v>406</v>
      </c>
      <c r="J3" s="724"/>
      <c r="K3" s="120" t="s">
        <v>393</v>
      </c>
      <c r="M3" s="120" t="s">
        <v>415</v>
      </c>
      <c r="N3" s="723" t="s">
        <v>388</v>
      </c>
      <c r="O3" s="724"/>
      <c r="P3" s="120" t="s">
        <v>393</v>
      </c>
      <c r="Q3" s="723" t="s">
        <v>406</v>
      </c>
      <c r="R3" s="724"/>
      <c r="S3" s="120" t="s">
        <v>393</v>
      </c>
      <c r="T3" s="723" t="s">
        <v>406</v>
      </c>
      <c r="U3" s="724"/>
      <c r="V3" s="120" t="s">
        <v>393</v>
      </c>
    </row>
    <row r="4" spans="1:22" s="1" customFormat="1" ht="20.25" customHeight="1" x14ac:dyDescent="0.55000000000000004">
      <c r="A4" s="565"/>
      <c r="B4" s="576"/>
      <c r="C4" s="554"/>
      <c r="D4" s="573"/>
      <c r="E4" s="576"/>
      <c r="F4" s="808" t="s">
        <v>417</v>
      </c>
      <c r="G4" s="809"/>
      <c r="H4" s="576"/>
      <c r="I4" s="808" t="s">
        <v>416</v>
      </c>
      <c r="J4" s="809"/>
      <c r="K4" s="576"/>
      <c r="M4" s="576"/>
      <c r="N4" s="574"/>
      <c r="O4" s="575"/>
      <c r="P4" s="576"/>
      <c r="Q4" s="808" t="s">
        <v>417</v>
      </c>
      <c r="R4" s="809"/>
      <c r="S4" s="576"/>
      <c r="T4" s="808" t="s">
        <v>416</v>
      </c>
      <c r="U4" s="809"/>
      <c r="V4" s="576"/>
    </row>
    <row r="5" spans="1:22" ht="20.25" customHeight="1" x14ac:dyDescent="0.55000000000000004">
      <c r="A5" s="565"/>
      <c r="B5" s="93"/>
      <c r="C5" s="228" t="s">
        <v>391</v>
      </c>
      <c r="D5" s="228" t="s">
        <v>392</v>
      </c>
      <c r="E5" s="93"/>
      <c r="F5" s="228" t="s">
        <v>391</v>
      </c>
      <c r="G5" s="228" t="s">
        <v>392</v>
      </c>
      <c r="H5" s="93"/>
      <c r="I5" s="228" t="s">
        <v>391</v>
      </c>
      <c r="J5" s="228" t="s">
        <v>392</v>
      </c>
      <c r="K5" s="93"/>
      <c r="M5" s="93"/>
      <c r="N5" s="228" t="s">
        <v>391</v>
      </c>
      <c r="O5" s="228" t="s">
        <v>392</v>
      </c>
      <c r="P5" s="93"/>
      <c r="Q5" s="228" t="s">
        <v>391</v>
      </c>
      <c r="R5" s="228" t="s">
        <v>392</v>
      </c>
      <c r="S5" s="93"/>
      <c r="T5" s="228" t="s">
        <v>391</v>
      </c>
      <c r="U5" s="228" t="s">
        <v>392</v>
      </c>
      <c r="V5" s="93"/>
    </row>
    <row r="6" spans="1:22" ht="20.25" customHeight="1" x14ac:dyDescent="0.55000000000000004">
      <c r="A6" s="565"/>
      <c r="B6" s="228" t="s">
        <v>418</v>
      </c>
      <c r="C6" s="228">
        <v>3.01</v>
      </c>
      <c r="D6" s="228">
        <v>2.72</v>
      </c>
      <c r="E6" s="125">
        <f>(C6+D6)/2</f>
        <v>2.8650000000000002</v>
      </c>
      <c r="F6" s="228">
        <v>60.3</v>
      </c>
      <c r="G6" s="228">
        <v>52.95</v>
      </c>
      <c r="H6" s="125">
        <f>(F6+G6)/2</f>
        <v>56.625</v>
      </c>
      <c r="I6" s="228">
        <v>1.47</v>
      </c>
      <c r="J6" s="228">
        <v>1.47</v>
      </c>
      <c r="K6" s="125">
        <f>(I6+J6)/2</f>
        <v>1.47</v>
      </c>
      <c r="M6" s="228" t="s">
        <v>418</v>
      </c>
      <c r="N6" s="228">
        <v>3.3</v>
      </c>
      <c r="O6" s="228">
        <v>2.91</v>
      </c>
      <c r="P6" s="125">
        <f>(N6+O6)/2</f>
        <v>3.105</v>
      </c>
      <c r="Q6" s="228">
        <v>79.8</v>
      </c>
      <c r="R6" s="228">
        <v>57.78</v>
      </c>
      <c r="S6" s="125">
        <f>(Q6+R6)/2</f>
        <v>68.789999999999992</v>
      </c>
      <c r="T6" s="228">
        <v>1.1200000000000001</v>
      </c>
      <c r="U6" s="228">
        <v>3.33</v>
      </c>
      <c r="V6" s="125">
        <f>(T6+U6)/2</f>
        <v>2.2250000000000001</v>
      </c>
    </row>
    <row r="7" spans="1:22" ht="20.25" customHeight="1" x14ac:dyDescent="0.55000000000000004">
      <c r="A7" s="565"/>
      <c r="B7" s="228" t="s">
        <v>419</v>
      </c>
      <c r="C7" s="228">
        <v>3.68</v>
      </c>
      <c r="D7" s="228">
        <v>2.78</v>
      </c>
      <c r="E7" s="125">
        <f t="shared" ref="E7:E11" si="0">(C7+D7)/2</f>
        <v>3.23</v>
      </c>
      <c r="F7" s="228">
        <v>92.65</v>
      </c>
      <c r="G7" s="228">
        <v>58.21</v>
      </c>
      <c r="H7" s="125">
        <f t="shared" ref="H7:H11" si="1">(F7+G7)/2</f>
        <v>75.430000000000007</v>
      </c>
      <c r="I7" s="228">
        <v>0</v>
      </c>
      <c r="J7" s="228">
        <v>8.9600000000000009</v>
      </c>
      <c r="K7" s="125">
        <f t="shared" ref="K7:K11" si="2">(I7+J7)/2</f>
        <v>4.4800000000000004</v>
      </c>
      <c r="M7" s="228" t="s">
        <v>419</v>
      </c>
      <c r="N7" s="228">
        <v>2.62</v>
      </c>
      <c r="O7" s="228">
        <v>2.63</v>
      </c>
      <c r="P7" s="125">
        <f t="shared" ref="P7:P11" si="3">(N7+O7)/2</f>
        <v>2.625</v>
      </c>
      <c r="Q7" s="228">
        <v>41.1</v>
      </c>
      <c r="R7" s="228">
        <v>53.57</v>
      </c>
      <c r="S7" s="125">
        <f t="shared" ref="S7:S11" si="4">(Q7+R7)/2</f>
        <v>47.335000000000001</v>
      </c>
      <c r="T7" s="228">
        <v>0</v>
      </c>
      <c r="U7" s="228">
        <v>0</v>
      </c>
      <c r="V7" s="125">
        <f t="shared" ref="V7:V11" si="5">(T7+U7)/2</f>
        <v>0</v>
      </c>
    </row>
    <row r="8" spans="1:22" ht="20.25" customHeight="1" x14ac:dyDescent="0.55000000000000004">
      <c r="A8" s="565"/>
      <c r="B8" s="228" t="s">
        <v>420</v>
      </c>
      <c r="C8" s="228">
        <v>3.6</v>
      </c>
      <c r="D8" s="228">
        <v>2.25</v>
      </c>
      <c r="E8" s="125">
        <f t="shared" si="0"/>
        <v>2.9249999999999998</v>
      </c>
      <c r="F8" s="228">
        <v>94.55</v>
      </c>
      <c r="G8" s="228">
        <v>30.91</v>
      </c>
      <c r="H8" s="125">
        <f t="shared" si="1"/>
        <v>62.73</v>
      </c>
      <c r="I8" s="228">
        <v>0</v>
      </c>
      <c r="J8" s="228">
        <v>1.82</v>
      </c>
      <c r="K8" s="125">
        <f t="shared" si="2"/>
        <v>0.91</v>
      </c>
      <c r="M8" s="228" t="s">
        <v>420</v>
      </c>
      <c r="N8" s="228">
        <v>3.5</v>
      </c>
      <c r="O8" s="228">
        <v>3.59</v>
      </c>
      <c r="P8" s="125">
        <f t="shared" si="3"/>
        <v>3.5449999999999999</v>
      </c>
      <c r="Q8" s="228">
        <v>89.5</v>
      </c>
      <c r="R8" s="228">
        <v>84.93</v>
      </c>
      <c r="S8" s="125">
        <f t="shared" si="4"/>
        <v>87.215000000000003</v>
      </c>
      <c r="T8" s="228">
        <v>2.63</v>
      </c>
      <c r="U8" s="228">
        <v>0</v>
      </c>
      <c r="V8" s="125">
        <f t="shared" si="5"/>
        <v>1.3149999999999999</v>
      </c>
    </row>
    <row r="9" spans="1:22" ht="20.25" customHeight="1" x14ac:dyDescent="0.55000000000000004">
      <c r="A9" s="565"/>
      <c r="B9" s="228" t="s">
        <v>421</v>
      </c>
      <c r="C9" s="228">
        <v>2.11</v>
      </c>
      <c r="D9" s="228">
        <v>2.09</v>
      </c>
      <c r="E9" s="125">
        <f t="shared" si="0"/>
        <v>2.0999999999999996</v>
      </c>
      <c r="F9" s="228">
        <v>25.76</v>
      </c>
      <c r="G9" s="228">
        <v>27.69</v>
      </c>
      <c r="H9" s="125">
        <f t="shared" si="1"/>
        <v>26.725000000000001</v>
      </c>
      <c r="I9" s="228">
        <v>6.09</v>
      </c>
      <c r="J9" s="228">
        <v>6.15</v>
      </c>
      <c r="K9" s="125">
        <f t="shared" si="2"/>
        <v>6.12</v>
      </c>
      <c r="M9" s="228" t="s">
        <v>421</v>
      </c>
      <c r="N9" s="228">
        <v>3.12</v>
      </c>
      <c r="O9" s="228">
        <v>2.11</v>
      </c>
      <c r="P9" s="125">
        <f t="shared" si="3"/>
        <v>2.6150000000000002</v>
      </c>
      <c r="Q9" s="228">
        <v>75.900000000000006</v>
      </c>
      <c r="R9" s="228">
        <v>62.65</v>
      </c>
      <c r="S9" s="125">
        <f t="shared" si="4"/>
        <v>69.275000000000006</v>
      </c>
      <c r="T9" s="228">
        <v>1.72</v>
      </c>
      <c r="U9" s="228">
        <v>7.23</v>
      </c>
      <c r="V9" s="125">
        <f t="shared" si="5"/>
        <v>4.4750000000000005</v>
      </c>
    </row>
    <row r="10" spans="1:22" ht="20.25" customHeight="1" x14ac:dyDescent="0.55000000000000004">
      <c r="A10" s="565"/>
      <c r="B10" s="120" t="s">
        <v>422</v>
      </c>
      <c r="C10" s="120">
        <v>3.09</v>
      </c>
      <c r="D10" s="120">
        <v>2.96</v>
      </c>
      <c r="E10" s="610">
        <f t="shared" si="0"/>
        <v>3.0249999999999999</v>
      </c>
      <c r="F10" s="120">
        <v>73.42</v>
      </c>
      <c r="G10" s="120">
        <v>64.63</v>
      </c>
      <c r="H10" s="610">
        <f t="shared" si="1"/>
        <v>69.025000000000006</v>
      </c>
      <c r="I10" s="120">
        <v>0</v>
      </c>
      <c r="J10" s="120">
        <v>7.32</v>
      </c>
      <c r="K10" s="610">
        <f t="shared" si="2"/>
        <v>3.66</v>
      </c>
      <c r="M10" s="228" t="s">
        <v>422</v>
      </c>
      <c r="N10" s="228">
        <v>2.36</v>
      </c>
      <c r="O10" s="228">
        <v>2.83</v>
      </c>
      <c r="P10" s="125">
        <f t="shared" si="3"/>
        <v>2.5949999999999998</v>
      </c>
      <c r="Q10" s="228">
        <v>37.299999999999997</v>
      </c>
      <c r="R10" s="228">
        <v>61.9</v>
      </c>
      <c r="S10" s="125">
        <f t="shared" si="4"/>
        <v>49.599999999999994</v>
      </c>
      <c r="T10" s="228">
        <v>4.4800000000000004</v>
      </c>
      <c r="U10" s="228">
        <v>3.17</v>
      </c>
      <c r="V10" s="125">
        <f t="shared" si="5"/>
        <v>3.8250000000000002</v>
      </c>
    </row>
    <row r="11" spans="1:22" ht="20.25" customHeight="1" x14ac:dyDescent="0.55000000000000004">
      <c r="A11" s="565"/>
      <c r="B11" s="228" t="s">
        <v>423</v>
      </c>
      <c r="C11" s="228">
        <v>2.94</v>
      </c>
      <c r="D11" s="228">
        <v>3.1</v>
      </c>
      <c r="E11" s="125">
        <f t="shared" si="0"/>
        <v>3.02</v>
      </c>
      <c r="F11" s="228">
        <v>63.53</v>
      </c>
      <c r="G11" s="228">
        <v>67.86</v>
      </c>
      <c r="H11" s="125">
        <f t="shared" si="1"/>
        <v>65.694999999999993</v>
      </c>
      <c r="I11" s="228">
        <v>2.35</v>
      </c>
      <c r="J11" s="228">
        <v>2.38</v>
      </c>
      <c r="K11" s="125">
        <f t="shared" si="2"/>
        <v>2.3650000000000002</v>
      </c>
      <c r="M11" s="228" t="s">
        <v>423</v>
      </c>
      <c r="N11" s="228">
        <v>2.48</v>
      </c>
      <c r="O11" s="228">
        <v>2.82</v>
      </c>
      <c r="P11" s="125">
        <f t="shared" si="3"/>
        <v>2.65</v>
      </c>
      <c r="Q11" s="228">
        <v>46.1</v>
      </c>
      <c r="R11" s="228">
        <v>60.53</v>
      </c>
      <c r="S11" s="125">
        <f t="shared" si="4"/>
        <v>53.314999999999998</v>
      </c>
      <c r="T11" s="228">
        <v>3.47</v>
      </c>
      <c r="U11" s="228">
        <v>2.63</v>
      </c>
      <c r="V11" s="125">
        <f t="shared" si="5"/>
        <v>3.05</v>
      </c>
    </row>
    <row r="12" spans="1:22" ht="20.25" customHeight="1" x14ac:dyDescent="0.55000000000000004">
      <c r="A12" s="565"/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M12" s="124" t="s">
        <v>159</v>
      </c>
      <c r="N12" s="125">
        <f>SUM(N6:N11)/6</f>
        <v>2.8966666666666665</v>
      </c>
      <c r="O12" s="125">
        <f t="shared" ref="O12:V12" si="6">SUM(O6:O11)/6</f>
        <v>2.8149999999999995</v>
      </c>
      <c r="P12" s="125">
        <f t="shared" si="6"/>
        <v>2.855833333333333</v>
      </c>
      <c r="Q12" s="125">
        <f t="shared" si="6"/>
        <v>61.616666666666674</v>
      </c>
      <c r="R12" s="125">
        <f t="shared" si="6"/>
        <v>63.56</v>
      </c>
      <c r="S12" s="125">
        <f t="shared" si="6"/>
        <v>62.588333333333338</v>
      </c>
      <c r="T12" s="125">
        <f t="shared" si="6"/>
        <v>2.2366666666666668</v>
      </c>
      <c r="U12" s="125">
        <f t="shared" si="6"/>
        <v>2.7266666666666666</v>
      </c>
      <c r="V12" s="125">
        <f t="shared" si="6"/>
        <v>2.4816666666666669</v>
      </c>
    </row>
    <row r="13" spans="1:22" ht="20.25" customHeight="1" x14ac:dyDescent="0.55000000000000004">
      <c r="A13" s="565"/>
      <c r="B13" s="565"/>
      <c r="C13" s="565"/>
      <c r="D13" s="810" t="s">
        <v>277</v>
      </c>
      <c r="E13" s="810"/>
      <c r="F13" s="810" t="s">
        <v>279</v>
      </c>
      <c r="G13" s="810"/>
      <c r="H13" s="569"/>
      <c r="I13" s="565"/>
      <c r="J13" s="565"/>
      <c r="K13" s="565"/>
      <c r="M13" s="565"/>
      <c r="N13" s="565"/>
      <c r="O13" s="810" t="s">
        <v>277</v>
      </c>
      <c r="P13" s="810"/>
      <c r="Q13" s="810" t="s">
        <v>279</v>
      </c>
      <c r="R13" s="810"/>
      <c r="S13" s="571"/>
      <c r="T13" s="565"/>
      <c r="U13" s="565"/>
      <c r="V13" s="565"/>
    </row>
    <row r="14" spans="1:22" ht="20.25" customHeight="1" x14ac:dyDescent="0.55000000000000004">
      <c r="A14" s="565"/>
      <c r="B14" s="120" t="s">
        <v>415</v>
      </c>
      <c r="C14" s="723" t="s">
        <v>388</v>
      </c>
      <c r="D14" s="724"/>
      <c r="E14" s="120" t="s">
        <v>393</v>
      </c>
      <c r="F14" s="723" t="s">
        <v>406</v>
      </c>
      <c r="G14" s="724"/>
      <c r="H14" s="120" t="s">
        <v>393</v>
      </c>
      <c r="I14" s="723" t="s">
        <v>406</v>
      </c>
      <c r="J14" s="724"/>
      <c r="K14" s="120" t="s">
        <v>393</v>
      </c>
      <c r="M14" s="120" t="s">
        <v>415</v>
      </c>
      <c r="N14" s="723" t="s">
        <v>388</v>
      </c>
      <c r="O14" s="724"/>
      <c r="P14" s="120" t="s">
        <v>393</v>
      </c>
      <c r="Q14" s="723" t="s">
        <v>406</v>
      </c>
      <c r="R14" s="724"/>
      <c r="S14" s="120" t="s">
        <v>393</v>
      </c>
      <c r="T14" s="723" t="s">
        <v>406</v>
      </c>
      <c r="U14" s="724"/>
      <c r="V14" s="120" t="s">
        <v>393</v>
      </c>
    </row>
    <row r="15" spans="1:22" ht="20.25" customHeight="1" x14ac:dyDescent="0.55000000000000004">
      <c r="A15" s="565"/>
      <c r="B15" s="576"/>
      <c r="C15" s="554"/>
      <c r="D15" s="573"/>
      <c r="E15" s="576"/>
      <c r="F15" s="808" t="s">
        <v>417</v>
      </c>
      <c r="G15" s="809"/>
      <c r="H15" s="576"/>
      <c r="I15" s="808" t="s">
        <v>416</v>
      </c>
      <c r="J15" s="809"/>
      <c r="K15" s="576"/>
      <c r="M15" s="576"/>
      <c r="N15" s="574"/>
      <c r="O15" s="575"/>
      <c r="P15" s="576"/>
      <c r="Q15" s="808" t="s">
        <v>417</v>
      </c>
      <c r="R15" s="809"/>
      <c r="S15" s="576"/>
      <c r="T15" s="808" t="s">
        <v>416</v>
      </c>
      <c r="U15" s="809"/>
      <c r="V15" s="576"/>
    </row>
    <row r="16" spans="1:22" ht="20.25" customHeight="1" x14ac:dyDescent="0.55000000000000004">
      <c r="A16" s="565"/>
      <c r="B16" s="93"/>
      <c r="C16" s="228" t="s">
        <v>391</v>
      </c>
      <c r="D16" s="228" t="s">
        <v>392</v>
      </c>
      <c r="E16" s="93"/>
      <c r="F16" s="228" t="s">
        <v>391</v>
      </c>
      <c r="G16" s="228" t="s">
        <v>392</v>
      </c>
      <c r="H16" s="93"/>
      <c r="I16" s="228" t="s">
        <v>391</v>
      </c>
      <c r="J16" s="228" t="s">
        <v>392</v>
      </c>
      <c r="K16" s="93"/>
      <c r="M16" s="93"/>
      <c r="N16" s="228" t="s">
        <v>391</v>
      </c>
      <c r="O16" s="228" t="s">
        <v>392</v>
      </c>
      <c r="P16" s="93"/>
      <c r="Q16" s="228" t="s">
        <v>391</v>
      </c>
      <c r="R16" s="228" t="s">
        <v>392</v>
      </c>
      <c r="S16" s="93"/>
      <c r="T16" s="228" t="s">
        <v>391</v>
      </c>
      <c r="U16" s="228" t="s">
        <v>392</v>
      </c>
      <c r="V16" s="93"/>
    </row>
    <row r="17" spans="1:22" ht="19.5" customHeight="1" x14ac:dyDescent="0.55000000000000004">
      <c r="A17" s="565"/>
      <c r="B17" s="228" t="s">
        <v>418</v>
      </c>
      <c r="C17" s="228">
        <v>2.54</v>
      </c>
      <c r="D17" s="228">
        <v>3</v>
      </c>
      <c r="E17" s="125">
        <f>(C17+D17)/2</f>
        <v>2.77</v>
      </c>
      <c r="F17" s="228">
        <v>47.62</v>
      </c>
      <c r="G17" s="228">
        <v>67.86</v>
      </c>
      <c r="H17" s="125">
        <f>(F17+G17)/2</f>
        <v>57.739999999999995</v>
      </c>
      <c r="I17" s="228">
        <v>5.36</v>
      </c>
      <c r="J17" s="228">
        <v>0.6</v>
      </c>
      <c r="K17" s="125">
        <f>(I17+J17)/2</f>
        <v>2.98</v>
      </c>
      <c r="M17" s="228" t="s">
        <v>418</v>
      </c>
      <c r="N17" s="228">
        <v>3.09</v>
      </c>
      <c r="O17" s="228">
        <v>3.09</v>
      </c>
      <c r="P17" s="125">
        <f>(N17+O17)/2</f>
        <v>3.09</v>
      </c>
      <c r="Q17" s="228">
        <v>68.099999999999994</v>
      </c>
      <c r="R17" s="228">
        <v>66.19</v>
      </c>
      <c r="S17" s="125">
        <f>(Q17+R17)/2</f>
        <v>67.144999999999996</v>
      </c>
      <c r="T17" s="228">
        <v>0</v>
      </c>
      <c r="U17" s="228">
        <v>1.43</v>
      </c>
      <c r="V17" s="125">
        <f>(T17+U17)/2</f>
        <v>0.71499999999999997</v>
      </c>
    </row>
    <row r="18" spans="1:22" ht="20.25" customHeight="1" x14ac:dyDescent="0.55000000000000004">
      <c r="A18" s="565"/>
      <c r="B18" s="228" t="s">
        <v>419</v>
      </c>
      <c r="C18" s="228">
        <v>2.84</v>
      </c>
      <c r="D18" s="228">
        <v>2.84</v>
      </c>
      <c r="E18" s="125">
        <f t="shared" ref="E18:E22" si="7">(C18+D18)/2</f>
        <v>2.84</v>
      </c>
      <c r="F18" s="228">
        <v>56.25</v>
      </c>
      <c r="G18" s="228">
        <v>60.3</v>
      </c>
      <c r="H18" s="125">
        <f t="shared" ref="H18:H22" si="8">(F18+G18)/2</f>
        <v>58.274999999999999</v>
      </c>
      <c r="I18" s="228">
        <v>0</v>
      </c>
      <c r="J18" s="228">
        <v>2.33</v>
      </c>
      <c r="K18" s="125">
        <f t="shared" ref="K18:K22" si="9">(I18+J18)/2</f>
        <v>1.165</v>
      </c>
      <c r="M18" s="228" t="s">
        <v>419</v>
      </c>
      <c r="N18" s="228">
        <v>2.77</v>
      </c>
      <c r="O18" s="228">
        <v>2.98</v>
      </c>
      <c r="P18" s="125">
        <f t="shared" ref="P18:P22" si="10">(N18+O18)/2</f>
        <v>2.875</v>
      </c>
      <c r="Q18" s="228">
        <v>54.5</v>
      </c>
      <c r="R18" s="228">
        <v>64.73</v>
      </c>
      <c r="S18" s="125">
        <f t="shared" ref="S18:S22" si="11">(Q18+R18)/2</f>
        <v>59.615000000000002</v>
      </c>
      <c r="T18" s="228">
        <v>1.34</v>
      </c>
      <c r="U18" s="228">
        <v>3.13</v>
      </c>
      <c r="V18" s="125">
        <f t="shared" ref="V18:V22" si="12">(T18+U18)/2</f>
        <v>2.2349999999999999</v>
      </c>
    </row>
    <row r="19" spans="1:22" ht="20.25" customHeight="1" x14ac:dyDescent="0.55000000000000004">
      <c r="A19" s="565"/>
      <c r="B19" s="228" t="s">
        <v>420</v>
      </c>
      <c r="C19" s="228">
        <v>3.23</v>
      </c>
      <c r="D19" s="228">
        <v>2.94</v>
      </c>
      <c r="E19" s="125">
        <f t="shared" si="7"/>
        <v>3.085</v>
      </c>
      <c r="F19" s="228">
        <v>71.52</v>
      </c>
      <c r="G19" s="228">
        <v>61.82</v>
      </c>
      <c r="H19" s="125">
        <f t="shared" si="8"/>
        <v>66.67</v>
      </c>
      <c r="I19" s="228">
        <v>0</v>
      </c>
      <c r="J19" s="228">
        <v>2.42</v>
      </c>
      <c r="K19" s="125">
        <f t="shared" si="9"/>
        <v>1.21</v>
      </c>
      <c r="M19" s="228" t="s">
        <v>420</v>
      </c>
      <c r="N19" s="228">
        <v>2.21</v>
      </c>
      <c r="O19" s="228">
        <v>2.5299999999999998</v>
      </c>
      <c r="P19" s="125">
        <f t="shared" si="10"/>
        <v>2.37</v>
      </c>
      <c r="Q19" s="228">
        <v>33.299999999999997</v>
      </c>
      <c r="R19" s="228">
        <v>48.85</v>
      </c>
      <c r="S19" s="125">
        <f t="shared" si="11"/>
        <v>41.075000000000003</v>
      </c>
      <c r="T19" s="228">
        <v>6.14</v>
      </c>
      <c r="U19" s="228">
        <v>7.83</v>
      </c>
      <c r="V19" s="125">
        <f t="shared" si="12"/>
        <v>6.9849999999999994</v>
      </c>
    </row>
    <row r="20" spans="1:22" ht="20.25" customHeight="1" x14ac:dyDescent="0.55000000000000004">
      <c r="A20" s="565"/>
      <c r="B20" s="228" t="s">
        <v>421</v>
      </c>
      <c r="C20" s="228">
        <v>2.4700000000000002</v>
      </c>
      <c r="D20" s="228">
        <v>2.64</v>
      </c>
      <c r="E20" s="125">
        <f t="shared" si="7"/>
        <v>2.5550000000000002</v>
      </c>
      <c r="F20" s="228">
        <v>45</v>
      </c>
      <c r="G20" s="228">
        <v>49.57</v>
      </c>
      <c r="H20" s="125">
        <f t="shared" si="8"/>
        <v>47.284999999999997</v>
      </c>
      <c r="I20" s="228">
        <v>7.5</v>
      </c>
      <c r="J20" s="228">
        <v>5.98</v>
      </c>
      <c r="K20" s="125">
        <f t="shared" si="9"/>
        <v>6.74</v>
      </c>
      <c r="M20" s="228" t="s">
        <v>421</v>
      </c>
      <c r="N20" s="228">
        <v>2.59</v>
      </c>
      <c r="O20" s="228">
        <v>3.25</v>
      </c>
      <c r="P20" s="125">
        <f t="shared" si="10"/>
        <v>2.92</v>
      </c>
      <c r="Q20" s="228">
        <v>53.7</v>
      </c>
      <c r="R20" s="228">
        <v>80.61</v>
      </c>
      <c r="S20" s="125">
        <f t="shared" si="11"/>
        <v>67.155000000000001</v>
      </c>
      <c r="T20" s="228">
        <v>2.82</v>
      </c>
      <c r="U20" s="228">
        <v>7.27</v>
      </c>
      <c r="V20" s="125">
        <f t="shared" si="12"/>
        <v>5.0449999999999999</v>
      </c>
    </row>
    <row r="21" spans="1:22" ht="20.25" customHeight="1" x14ac:dyDescent="0.55000000000000004">
      <c r="A21" s="565"/>
      <c r="B21" s="228" t="s">
        <v>422</v>
      </c>
      <c r="C21" s="228">
        <v>2.92</v>
      </c>
      <c r="D21" s="228">
        <v>2.83</v>
      </c>
      <c r="E21" s="125">
        <f t="shared" si="7"/>
        <v>2.875</v>
      </c>
      <c r="F21" s="228">
        <v>64.739999999999995</v>
      </c>
      <c r="G21" s="228">
        <v>64.8</v>
      </c>
      <c r="H21" s="125">
        <f t="shared" si="8"/>
        <v>64.77</v>
      </c>
      <c r="I21" s="228">
        <v>0.57999999999999996</v>
      </c>
      <c r="J21" s="228">
        <v>3.87</v>
      </c>
      <c r="K21" s="125">
        <f t="shared" si="9"/>
        <v>2.2250000000000001</v>
      </c>
      <c r="M21" s="228" t="s">
        <v>422</v>
      </c>
      <c r="N21" s="228">
        <v>2.66</v>
      </c>
      <c r="O21" s="228">
        <v>3.03</v>
      </c>
      <c r="P21" s="125">
        <f t="shared" si="10"/>
        <v>2.8449999999999998</v>
      </c>
      <c r="Q21" s="228">
        <v>52.7</v>
      </c>
      <c r="R21" s="228">
        <v>67.38</v>
      </c>
      <c r="S21" s="125">
        <f t="shared" si="11"/>
        <v>60.04</v>
      </c>
      <c r="T21" s="228">
        <v>5.33</v>
      </c>
      <c r="U21" s="228">
        <v>2.84</v>
      </c>
      <c r="V21" s="125">
        <f t="shared" si="12"/>
        <v>4.085</v>
      </c>
    </row>
    <row r="22" spans="1:22" ht="20.25" customHeight="1" x14ac:dyDescent="0.55000000000000004">
      <c r="A22" s="565"/>
      <c r="B22" s="228" t="s">
        <v>423</v>
      </c>
      <c r="C22" s="228">
        <v>2.98</v>
      </c>
      <c r="D22" s="228">
        <v>2.63</v>
      </c>
      <c r="E22" s="125">
        <f t="shared" si="7"/>
        <v>2.8049999999999997</v>
      </c>
      <c r="F22" s="228">
        <v>66.67</v>
      </c>
      <c r="G22" s="228">
        <v>40</v>
      </c>
      <c r="H22" s="125">
        <f t="shared" si="8"/>
        <v>53.335000000000001</v>
      </c>
      <c r="I22" s="228">
        <v>0</v>
      </c>
      <c r="J22" s="228">
        <v>1.67</v>
      </c>
      <c r="K22" s="125">
        <f t="shared" si="9"/>
        <v>0.83499999999999996</v>
      </c>
      <c r="M22" s="228" t="s">
        <v>423</v>
      </c>
      <c r="N22" s="228">
        <v>3.06</v>
      </c>
      <c r="O22" s="228">
        <v>3.13</v>
      </c>
      <c r="P22" s="125">
        <f t="shared" si="10"/>
        <v>3.0949999999999998</v>
      </c>
      <c r="Q22" s="228">
        <v>70.27</v>
      </c>
      <c r="R22" s="228">
        <v>71.59</v>
      </c>
      <c r="S22" s="125">
        <f t="shared" si="11"/>
        <v>70.930000000000007</v>
      </c>
      <c r="T22" s="228">
        <v>2.02</v>
      </c>
      <c r="U22" s="228">
        <v>1.1299999999999999</v>
      </c>
      <c r="V22" s="125">
        <f t="shared" si="12"/>
        <v>1.575</v>
      </c>
    </row>
    <row r="23" spans="1:22" s="1" customFormat="1" ht="20.25" customHeight="1" x14ac:dyDescent="0.55000000000000004">
      <c r="A23" s="565"/>
      <c r="B23" s="133"/>
      <c r="C23" s="133"/>
      <c r="D23" s="133"/>
      <c r="E23" s="137"/>
      <c r="F23" s="133"/>
      <c r="G23" s="133"/>
      <c r="H23" s="137"/>
      <c r="I23" s="133"/>
      <c r="J23" s="133"/>
      <c r="K23" s="137"/>
      <c r="M23" s="133"/>
      <c r="N23" s="133"/>
      <c r="O23" s="133"/>
      <c r="P23" s="137"/>
      <c r="Q23" s="133"/>
      <c r="R23" s="133"/>
      <c r="S23" s="137"/>
      <c r="T23" s="133"/>
      <c r="U23" s="133"/>
      <c r="V23" s="137"/>
    </row>
    <row r="24" spans="1:22" ht="21" customHeight="1" x14ac:dyDescent="0.55000000000000004">
      <c r="A24" s="565"/>
      <c r="B24" s="565"/>
      <c r="C24" s="565"/>
      <c r="D24" s="810" t="s">
        <v>277</v>
      </c>
      <c r="E24" s="810"/>
      <c r="F24" s="810" t="s">
        <v>280</v>
      </c>
      <c r="G24" s="810"/>
      <c r="H24" s="565"/>
      <c r="I24" s="565"/>
      <c r="J24" s="565"/>
      <c r="K24" s="565"/>
      <c r="M24" s="565"/>
      <c r="N24" s="565"/>
      <c r="O24" s="810" t="s">
        <v>277</v>
      </c>
      <c r="P24" s="810"/>
      <c r="Q24" s="810" t="s">
        <v>280</v>
      </c>
      <c r="R24" s="810"/>
      <c r="S24" s="565"/>
      <c r="T24" s="565"/>
      <c r="U24" s="565"/>
      <c r="V24" s="565"/>
    </row>
    <row r="25" spans="1:22" ht="21" customHeight="1" x14ac:dyDescent="0.55000000000000004">
      <c r="A25" s="565"/>
      <c r="B25" s="120" t="s">
        <v>415</v>
      </c>
      <c r="C25" s="723" t="s">
        <v>388</v>
      </c>
      <c r="D25" s="724"/>
      <c r="E25" s="120" t="s">
        <v>393</v>
      </c>
      <c r="F25" s="723" t="s">
        <v>406</v>
      </c>
      <c r="G25" s="724"/>
      <c r="H25" s="120" t="s">
        <v>393</v>
      </c>
      <c r="I25" s="723" t="s">
        <v>406</v>
      </c>
      <c r="J25" s="724"/>
      <c r="K25" s="120" t="s">
        <v>393</v>
      </c>
      <c r="M25" s="120" t="s">
        <v>415</v>
      </c>
      <c r="N25" s="723" t="s">
        <v>388</v>
      </c>
      <c r="O25" s="724"/>
      <c r="P25" s="120" t="s">
        <v>393</v>
      </c>
      <c r="Q25" s="723" t="s">
        <v>406</v>
      </c>
      <c r="R25" s="724"/>
      <c r="S25" s="120" t="s">
        <v>393</v>
      </c>
      <c r="T25" s="723" t="s">
        <v>406</v>
      </c>
      <c r="U25" s="724"/>
      <c r="V25" s="120" t="s">
        <v>393</v>
      </c>
    </row>
    <row r="26" spans="1:22" ht="21" customHeight="1" x14ac:dyDescent="0.55000000000000004">
      <c r="A26" s="565"/>
      <c r="B26" s="576"/>
      <c r="C26" s="554"/>
      <c r="D26" s="573"/>
      <c r="E26" s="576"/>
      <c r="F26" s="808" t="s">
        <v>417</v>
      </c>
      <c r="G26" s="809"/>
      <c r="H26" s="576"/>
      <c r="I26" s="808" t="s">
        <v>416</v>
      </c>
      <c r="J26" s="809"/>
      <c r="K26" s="576"/>
      <c r="M26" s="576"/>
      <c r="N26" s="574"/>
      <c r="O26" s="575"/>
      <c r="P26" s="576"/>
      <c r="Q26" s="808" t="s">
        <v>417</v>
      </c>
      <c r="R26" s="809"/>
      <c r="S26" s="576"/>
      <c r="T26" s="808" t="s">
        <v>416</v>
      </c>
      <c r="U26" s="809"/>
      <c r="V26" s="576"/>
    </row>
    <row r="27" spans="1:22" ht="21" customHeight="1" x14ac:dyDescent="0.55000000000000004">
      <c r="A27" s="565"/>
      <c r="B27" s="93"/>
      <c r="C27" s="228" t="s">
        <v>391</v>
      </c>
      <c r="D27" s="228" t="s">
        <v>392</v>
      </c>
      <c r="E27" s="93"/>
      <c r="F27" s="228" t="s">
        <v>391</v>
      </c>
      <c r="G27" s="228" t="s">
        <v>392</v>
      </c>
      <c r="H27" s="93"/>
      <c r="I27" s="228" t="s">
        <v>391</v>
      </c>
      <c r="J27" s="228" t="s">
        <v>392</v>
      </c>
      <c r="K27" s="93"/>
      <c r="M27" s="93"/>
      <c r="N27" s="228" t="s">
        <v>391</v>
      </c>
      <c r="O27" s="228" t="s">
        <v>392</v>
      </c>
      <c r="P27" s="93"/>
      <c r="Q27" s="228" t="s">
        <v>391</v>
      </c>
      <c r="R27" s="228" t="s">
        <v>392</v>
      </c>
      <c r="S27" s="93"/>
      <c r="T27" s="228" t="s">
        <v>391</v>
      </c>
      <c r="U27" s="228" t="s">
        <v>392</v>
      </c>
      <c r="V27" s="93"/>
    </row>
    <row r="28" spans="1:22" ht="21" customHeight="1" x14ac:dyDescent="0.55000000000000004">
      <c r="A28" s="565"/>
      <c r="B28" s="228" t="s">
        <v>418</v>
      </c>
      <c r="C28" s="228">
        <v>2.77</v>
      </c>
      <c r="D28" s="228">
        <v>2.71</v>
      </c>
      <c r="E28" s="125">
        <f>(C28+D28)/2</f>
        <v>2.74</v>
      </c>
      <c r="F28" s="228">
        <v>55.36</v>
      </c>
      <c r="G28" s="228">
        <v>55.36</v>
      </c>
      <c r="H28" s="125">
        <f>(F28+G28)/2</f>
        <v>55.36</v>
      </c>
      <c r="I28" s="228">
        <v>3.57</v>
      </c>
      <c r="J28" s="228">
        <v>1.79</v>
      </c>
      <c r="K28" s="125">
        <f>(I28+J28)/2</f>
        <v>2.6799999999999997</v>
      </c>
      <c r="M28" s="228" t="s">
        <v>418</v>
      </c>
      <c r="N28" s="228">
        <v>2.4900000000000002</v>
      </c>
      <c r="O28" s="228">
        <v>2.4500000000000002</v>
      </c>
      <c r="P28" s="125">
        <f>(N28+O28)/2</f>
        <v>2.4700000000000002</v>
      </c>
      <c r="Q28" s="228">
        <v>37.14</v>
      </c>
      <c r="R28" s="228">
        <v>41.43</v>
      </c>
      <c r="S28" s="125">
        <f>(Q28+R28)/2</f>
        <v>39.284999999999997</v>
      </c>
      <c r="T28" s="228">
        <v>0</v>
      </c>
      <c r="U28" s="228">
        <v>1.43</v>
      </c>
      <c r="V28" s="125">
        <f>(T28+U28)/2</f>
        <v>0.71499999999999997</v>
      </c>
    </row>
    <row r="29" spans="1:22" ht="21" customHeight="1" x14ac:dyDescent="0.55000000000000004">
      <c r="A29" s="565"/>
      <c r="B29" s="228" t="s">
        <v>419</v>
      </c>
      <c r="C29" s="228">
        <v>3.41</v>
      </c>
      <c r="D29" s="228">
        <v>2.02</v>
      </c>
      <c r="E29" s="125">
        <f t="shared" ref="E29:E33" si="13">(C29+D29)/2</f>
        <v>2.7149999999999999</v>
      </c>
      <c r="F29" s="228">
        <v>86.76</v>
      </c>
      <c r="G29" s="228">
        <v>32.840000000000003</v>
      </c>
      <c r="H29" s="125">
        <f t="shared" ref="H29:H33" si="14">(F29+G29)/2</f>
        <v>59.800000000000004</v>
      </c>
      <c r="I29" s="228">
        <v>0</v>
      </c>
      <c r="J29" s="228">
        <v>19.399999999999999</v>
      </c>
      <c r="K29" s="125">
        <f t="shared" ref="K29:K33" si="15">(I29+J29)/2</f>
        <v>9.6999999999999993</v>
      </c>
      <c r="M29" s="228" t="s">
        <v>419</v>
      </c>
      <c r="N29" s="228">
        <v>2.92</v>
      </c>
      <c r="O29" s="228">
        <v>2.1800000000000002</v>
      </c>
      <c r="P29" s="125">
        <f t="shared" ref="P29:P33" si="16">(N29+O29)/2</f>
        <v>2.5499999999999998</v>
      </c>
      <c r="Q29" s="228">
        <v>60.27</v>
      </c>
      <c r="R29" s="228">
        <v>28.77</v>
      </c>
      <c r="S29" s="125">
        <f t="shared" ref="S29:S33" si="17">(Q29+R29)/2</f>
        <v>44.52</v>
      </c>
      <c r="T29" s="228">
        <v>4.1100000000000003</v>
      </c>
      <c r="U29" s="228">
        <v>1.37</v>
      </c>
      <c r="V29" s="125">
        <f t="shared" ref="V29:V33" si="18">(T29+U29)/2</f>
        <v>2.74</v>
      </c>
    </row>
    <row r="30" spans="1:22" ht="21" customHeight="1" x14ac:dyDescent="0.55000000000000004">
      <c r="A30" s="565"/>
      <c r="B30" s="228" t="s">
        <v>420</v>
      </c>
      <c r="C30" s="228">
        <v>2.29</v>
      </c>
      <c r="D30" s="228">
        <v>2.4300000000000002</v>
      </c>
      <c r="E30" s="125">
        <f t="shared" si="13"/>
        <v>2.3600000000000003</v>
      </c>
      <c r="F30" s="228">
        <v>43.1</v>
      </c>
      <c r="G30" s="228">
        <v>37.93</v>
      </c>
      <c r="H30" s="125">
        <f t="shared" si="14"/>
        <v>40.515000000000001</v>
      </c>
      <c r="I30" s="228">
        <v>17.239999999999998</v>
      </c>
      <c r="J30" s="228">
        <v>3.45</v>
      </c>
      <c r="K30" s="125">
        <f t="shared" si="15"/>
        <v>10.344999999999999</v>
      </c>
      <c r="M30" s="228" t="s">
        <v>420</v>
      </c>
      <c r="N30" s="228">
        <v>2.42</v>
      </c>
      <c r="O30" s="228">
        <v>2.39</v>
      </c>
      <c r="P30" s="125">
        <f t="shared" si="16"/>
        <v>2.4050000000000002</v>
      </c>
      <c r="Q30" s="228">
        <v>47.19</v>
      </c>
      <c r="R30" s="228">
        <v>36.47</v>
      </c>
      <c r="S30" s="125">
        <f t="shared" si="17"/>
        <v>41.83</v>
      </c>
      <c r="T30" s="228">
        <v>13.48</v>
      </c>
      <c r="U30" s="228">
        <v>0</v>
      </c>
      <c r="V30" s="125">
        <f t="shared" si="18"/>
        <v>6.74</v>
      </c>
    </row>
    <row r="31" spans="1:22" ht="21" customHeight="1" x14ac:dyDescent="0.55000000000000004">
      <c r="A31" s="565"/>
      <c r="B31" s="228" t="s">
        <v>421</v>
      </c>
      <c r="C31" s="228">
        <v>2.99</v>
      </c>
      <c r="D31" s="228">
        <v>2.1800000000000002</v>
      </c>
      <c r="E31" s="125">
        <f t="shared" si="13"/>
        <v>2.585</v>
      </c>
      <c r="F31" s="228">
        <v>60.41</v>
      </c>
      <c r="G31" s="228">
        <v>34.630000000000003</v>
      </c>
      <c r="H31" s="125">
        <f t="shared" si="14"/>
        <v>47.519999999999996</v>
      </c>
      <c r="I31" s="228">
        <v>0</v>
      </c>
      <c r="J31" s="228">
        <v>0</v>
      </c>
      <c r="K31" s="125">
        <f t="shared" si="15"/>
        <v>0</v>
      </c>
      <c r="M31" s="228" t="s">
        <v>421</v>
      </c>
      <c r="N31" s="228">
        <v>2.39</v>
      </c>
      <c r="O31" s="228">
        <v>2.34</v>
      </c>
      <c r="P31" s="125">
        <f t="shared" si="16"/>
        <v>2.3650000000000002</v>
      </c>
      <c r="Q31" s="228">
        <v>40.86</v>
      </c>
      <c r="R31" s="228">
        <v>37.5</v>
      </c>
      <c r="S31" s="125">
        <f t="shared" si="17"/>
        <v>39.18</v>
      </c>
      <c r="T31" s="228">
        <v>0</v>
      </c>
      <c r="U31" s="228">
        <v>4.55</v>
      </c>
      <c r="V31" s="125">
        <f t="shared" si="18"/>
        <v>2.2749999999999999</v>
      </c>
    </row>
    <row r="32" spans="1:22" ht="21" customHeight="1" x14ac:dyDescent="0.55000000000000004">
      <c r="A32" s="565"/>
      <c r="B32" s="228" t="s">
        <v>422</v>
      </c>
      <c r="C32" s="228">
        <v>2.0499999999999998</v>
      </c>
      <c r="D32" s="228">
        <v>2.5499999999999998</v>
      </c>
      <c r="E32" s="125">
        <f t="shared" si="13"/>
        <v>2.2999999999999998</v>
      </c>
      <c r="F32" s="228">
        <v>10.35</v>
      </c>
      <c r="G32" s="228">
        <v>50</v>
      </c>
      <c r="H32" s="125">
        <f t="shared" si="14"/>
        <v>30.175000000000001</v>
      </c>
      <c r="I32" s="228">
        <v>6.9</v>
      </c>
      <c r="J32" s="228">
        <v>5.81</v>
      </c>
      <c r="K32" s="125">
        <f t="shared" si="15"/>
        <v>6.3550000000000004</v>
      </c>
      <c r="M32" s="228" t="s">
        <v>422</v>
      </c>
      <c r="N32" s="228">
        <v>2.39</v>
      </c>
      <c r="O32" s="228">
        <v>2.96</v>
      </c>
      <c r="P32" s="125">
        <f t="shared" si="16"/>
        <v>2.6749999999999998</v>
      </c>
      <c r="Q32" s="228">
        <v>35.200000000000003</v>
      </c>
      <c r="R32" s="228">
        <v>65.2</v>
      </c>
      <c r="S32" s="125">
        <f t="shared" si="17"/>
        <v>50.2</v>
      </c>
      <c r="T32" s="228">
        <v>5.6</v>
      </c>
      <c r="U32" s="228">
        <v>0</v>
      </c>
      <c r="V32" s="125">
        <f t="shared" si="18"/>
        <v>2.8</v>
      </c>
    </row>
    <row r="33" spans="1:22" ht="21" customHeight="1" x14ac:dyDescent="0.55000000000000004">
      <c r="A33" s="565"/>
      <c r="B33" s="228" t="s">
        <v>423</v>
      </c>
      <c r="C33" s="228">
        <v>2.92</v>
      </c>
      <c r="D33" s="228">
        <v>2.75</v>
      </c>
      <c r="E33" s="125">
        <f t="shared" si="13"/>
        <v>2.835</v>
      </c>
      <c r="F33" s="228">
        <v>79.099999999999994</v>
      </c>
      <c r="G33" s="228">
        <v>52.39</v>
      </c>
      <c r="H33" s="125">
        <f t="shared" si="14"/>
        <v>65.745000000000005</v>
      </c>
      <c r="I33" s="228">
        <v>4.17</v>
      </c>
      <c r="J33" s="228">
        <v>2.38</v>
      </c>
      <c r="K33" s="125">
        <f t="shared" si="15"/>
        <v>3.2749999999999999</v>
      </c>
      <c r="M33" s="228" t="s">
        <v>423</v>
      </c>
      <c r="N33" s="228">
        <v>2.5</v>
      </c>
      <c r="O33" s="228">
        <v>3.1</v>
      </c>
      <c r="P33" s="125">
        <f t="shared" si="16"/>
        <v>2.8</v>
      </c>
      <c r="Q33" s="228">
        <v>33.33</v>
      </c>
      <c r="R33" s="228">
        <v>76.92</v>
      </c>
      <c r="S33" s="125">
        <f t="shared" si="17"/>
        <v>55.125</v>
      </c>
      <c r="T33" s="228">
        <v>0</v>
      </c>
      <c r="U33" s="228">
        <v>3.85</v>
      </c>
      <c r="V33" s="125">
        <f t="shared" si="18"/>
        <v>1.925</v>
      </c>
    </row>
    <row r="34" spans="1:22" ht="21" customHeight="1" x14ac:dyDescent="0.55000000000000004">
      <c r="A34" s="565"/>
      <c r="B34" s="565"/>
      <c r="C34" s="565"/>
      <c r="D34" s="810" t="s">
        <v>277</v>
      </c>
      <c r="E34" s="810"/>
      <c r="F34" s="810" t="s">
        <v>425</v>
      </c>
      <c r="G34" s="810"/>
      <c r="H34" s="569"/>
      <c r="I34" s="565"/>
      <c r="J34" s="565"/>
      <c r="K34" s="565"/>
      <c r="M34" s="565"/>
      <c r="N34" s="565"/>
      <c r="O34" s="810" t="s">
        <v>277</v>
      </c>
      <c r="P34" s="810"/>
      <c r="Q34" s="810" t="s">
        <v>425</v>
      </c>
      <c r="R34" s="810"/>
      <c r="S34" s="571"/>
      <c r="T34" s="565"/>
      <c r="U34" s="565"/>
      <c r="V34" s="565"/>
    </row>
    <row r="35" spans="1:22" ht="21" customHeight="1" x14ac:dyDescent="0.55000000000000004">
      <c r="A35" s="565"/>
      <c r="B35" s="120" t="s">
        <v>415</v>
      </c>
      <c r="C35" s="723" t="s">
        <v>388</v>
      </c>
      <c r="D35" s="724"/>
      <c r="E35" s="120" t="s">
        <v>393</v>
      </c>
      <c r="F35" s="723" t="s">
        <v>406</v>
      </c>
      <c r="G35" s="724"/>
      <c r="H35" s="120" t="s">
        <v>393</v>
      </c>
      <c r="I35" s="723" t="s">
        <v>406</v>
      </c>
      <c r="J35" s="724"/>
      <c r="K35" s="120" t="s">
        <v>393</v>
      </c>
      <c r="M35" s="120" t="s">
        <v>415</v>
      </c>
      <c r="N35" s="723" t="s">
        <v>388</v>
      </c>
      <c r="O35" s="724"/>
      <c r="P35" s="120" t="s">
        <v>393</v>
      </c>
      <c r="Q35" s="723" t="s">
        <v>406</v>
      </c>
      <c r="R35" s="724"/>
      <c r="S35" s="120" t="s">
        <v>393</v>
      </c>
      <c r="T35" s="723" t="s">
        <v>406</v>
      </c>
      <c r="U35" s="724"/>
      <c r="V35" s="120" t="s">
        <v>393</v>
      </c>
    </row>
    <row r="36" spans="1:22" ht="21" customHeight="1" x14ac:dyDescent="0.55000000000000004">
      <c r="A36" s="565"/>
      <c r="B36" s="576"/>
      <c r="C36" s="554"/>
      <c r="D36" s="573"/>
      <c r="E36" s="576"/>
      <c r="F36" s="808" t="s">
        <v>417</v>
      </c>
      <c r="G36" s="809"/>
      <c r="H36" s="576"/>
      <c r="I36" s="808" t="s">
        <v>416</v>
      </c>
      <c r="J36" s="809"/>
      <c r="K36" s="576"/>
      <c r="M36" s="576"/>
      <c r="N36" s="574"/>
      <c r="O36" s="575"/>
      <c r="P36" s="576"/>
      <c r="Q36" s="808" t="s">
        <v>417</v>
      </c>
      <c r="R36" s="809"/>
      <c r="S36" s="576"/>
      <c r="T36" s="808" t="s">
        <v>416</v>
      </c>
      <c r="U36" s="809"/>
      <c r="V36" s="576"/>
    </row>
    <row r="37" spans="1:22" ht="21" customHeight="1" x14ac:dyDescent="0.55000000000000004">
      <c r="A37" s="565"/>
      <c r="B37" s="93"/>
      <c r="C37" s="228" t="s">
        <v>391</v>
      </c>
      <c r="D37" s="228" t="s">
        <v>392</v>
      </c>
      <c r="E37" s="93"/>
      <c r="F37" s="228" t="s">
        <v>391</v>
      </c>
      <c r="G37" s="228" t="s">
        <v>392</v>
      </c>
      <c r="H37" s="93"/>
      <c r="I37" s="228" t="s">
        <v>391</v>
      </c>
      <c r="J37" s="228" t="s">
        <v>392</v>
      </c>
      <c r="K37" s="93"/>
      <c r="M37" s="93"/>
      <c r="N37" s="228" t="s">
        <v>391</v>
      </c>
      <c r="O37" s="228" t="s">
        <v>392</v>
      </c>
      <c r="P37" s="93"/>
      <c r="Q37" s="228" t="s">
        <v>391</v>
      </c>
      <c r="R37" s="228" t="s">
        <v>392</v>
      </c>
      <c r="S37" s="93"/>
      <c r="T37" s="228" t="s">
        <v>391</v>
      </c>
      <c r="U37" s="228" t="s">
        <v>392</v>
      </c>
      <c r="V37" s="93"/>
    </row>
    <row r="38" spans="1:22" ht="21" customHeight="1" x14ac:dyDescent="0.55000000000000004">
      <c r="A38" s="565"/>
      <c r="B38" s="228" t="s">
        <v>418</v>
      </c>
      <c r="C38" s="228">
        <v>2.11</v>
      </c>
      <c r="D38" s="228">
        <v>2.2599999999999998</v>
      </c>
      <c r="E38" s="125">
        <f>(C38+D38)/2</f>
        <v>2.1849999999999996</v>
      </c>
      <c r="F38" s="228">
        <v>25</v>
      </c>
      <c r="G38" s="228">
        <v>35.71</v>
      </c>
      <c r="H38" s="125">
        <f>(F38+G38)/2</f>
        <v>30.355</v>
      </c>
      <c r="I38" s="228">
        <v>0</v>
      </c>
      <c r="J38" s="228">
        <v>35.72</v>
      </c>
      <c r="K38" s="125">
        <f>(I38+J38)/2</f>
        <v>17.86</v>
      </c>
      <c r="M38" s="228" t="s">
        <v>418</v>
      </c>
      <c r="N38" s="228">
        <v>2.2400000000000002</v>
      </c>
      <c r="O38" s="228">
        <v>2.14</v>
      </c>
      <c r="P38" s="125">
        <f>(N38+O38)/2</f>
        <v>2.1900000000000004</v>
      </c>
      <c r="Q38" s="228">
        <v>33.33</v>
      </c>
      <c r="R38" s="228">
        <v>27.78</v>
      </c>
      <c r="S38" s="125">
        <f>(Q38+R38)/2</f>
        <v>30.555</v>
      </c>
      <c r="T38" s="228">
        <v>3.8</v>
      </c>
      <c r="U38" s="228">
        <v>3.17</v>
      </c>
      <c r="V38" s="125">
        <f>(T38+U38)/2</f>
        <v>3.4849999999999999</v>
      </c>
    </row>
    <row r="39" spans="1:22" ht="21" customHeight="1" x14ac:dyDescent="0.55000000000000004">
      <c r="A39" s="565"/>
      <c r="B39" s="228" t="s">
        <v>419</v>
      </c>
      <c r="C39" s="228">
        <v>2.7</v>
      </c>
      <c r="D39" s="228">
        <v>2.5499999999999998</v>
      </c>
      <c r="E39" s="125">
        <f t="shared" ref="E39:E43" si="19">(C39+D39)/2</f>
        <v>2.625</v>
      </c>
      <c r="F39" s="228">
        <v>51.5</v>
      </c>
      <c r="G39" s="228">
        <v>44.99</v>
      </c>
      <c r="H39" s="125">
        <f t="shared" ref="H39:H43" si="20">(F39+G39)/2</f>
        <v>48.245000000000005</v>
      </c>
      <c r="I39" s="228">
        <v>0</v>
      </c>
      <c r="J39" s="228">
        <v>2.2599999999999998</v>
      </c>
      <c r="K39" s="125">
        <f t="shared" ref="K39:K43" si="21">(I39+J39)/2</f>
        <v>1.1299999999999999</v>
      </c>
      <c r="M39" s="228" t="s">
        <v>419</v>
      </c>
      <c r="N39" s="228">
        <v>1.94</v>
      </c>
      <c r="O39" s="228">
        <v>2.98</v>
      </c>
      <c r="P39" s="125">
        <f t="shared" ref="P39:P43" si="22">(N39+O39)/2</f>
        <v>2.46</v>
      </c>
      <c r="Q39" s="228">
        <v>19.600000000000001</v>
      </c>
      <c r="R39" s="228">
        <v>58.93</v>
      </c>
      <c r="S39" s="125">
        <f t="shared" ref="S39:S43" si="23">(Q39+R39)/2</f>
        <v>39.265000000000001</v>
      </c>
      <c r="T39" s="228">
        <v>2.68</v>
      </c>
      <c r="U39" s="228">
        <v>0</v>
      </c>
      <c r="V39" s="125">
        <f t="shared" ref="V39:V43" si="24">(T39+U39)/2</f>
        <v>1.34</v>
      </c>
    </row>
    <row r="40" spans="1:22" ht="21" customHeight="1" x14ac:dyDescent="0.55000000000000004">
      <c r="A40" s="565"/>
      <c r="B40" s="228" t="s">
        <v>420</v>
      </c>
      <c r="C40" s="228">
        <v>2.6</v>
      </c>
      <c r="D40" s="228">
        <v>2.66</v>
      </c>
      <c r="E40" s="125">
        <f t="shared" si="19"/>
        <v>2.63</v>
      </c>
      <c r="F40" s="228">
        <v>39.090000000000003</v>
      </c>
      <c r="G40" s="228">
        <v>50.21</v>
      </c>
      <c r="H40" s="125">
        <f t="shared" si="20"/>
        <v>44.650000000000006</v>
      </c>
      <c r="I40" s="228">
        <v>0.91</v>
      </c>
      <c r="J40" s="228">
        <v>1.82</v>
      </c>
      <c r="K40" s="125">
        <f t="shared" si="21"/>
        <v>1.365</v>
      </c>
      <c r="M40" s="228" t="s">
        <v>420</v>
      </c>
      <c r="N40" s="228">
        <v>2.1800000000000002</v>
      </c>
      <c r="O40" s="228">
        <v>2.17</v>
      </c>
      <c r="P40" s="125">
        <f t="shared" si="22"/>
        <v>2.1749999999999998</v>
      </c>
      <c r="Q40" s="228">
        <v>33.1</v>
      </c>
      <c r="R40" s="228">
        <v>32.19</v>
      </c>
      <c r="S40" s="125">
        <f t="shared" si="23"/>
        <v>32.644999999999996</v>
      </c>
      <c r="T40" s="228">
        <v>2.65</v>
      </c>
      <c r="U40" s="228">
        <v>10.27</v>
      </c>
      <c r="V40" s="125">
        <f t="shared" si="24"/>
        <v>6.46</v>
      </c>
    </row>
    <row r="41" spans="1:22" ht="21" customHeight="1" x14ac:dyDescent="0.55000000000000004">
      <c r="A41" s="565"/>
      <c r="B41" s="228" t="s">
        <v>421</v>
      </c>
      <c r="C41" s="228">
        <v>2.81</v>
      </c>
      <c r="D41" s="228">
        <v>2.31</v>
      </c>
      <c r="E41" s="125">
        <f t="shared" si="19"/>
        <v>2.56</v>
      </c>
      <c r="F41" s="228">
        <v>57.14</v>
      </c>
      <c r="G41" s="228">
        <v>49.5</v>
      </c>
      <c r="H41" s="125">
        <f t="shared" si="20"/>
        <v>53.32</v>
      </c>
      <c r="I41" s="228">
        <v>0</v>
      </c>
      <c r="J41" s="228">
        <v>11.88</v>
      </c>
      <c r="K41" s="125">
        <f t="shared" si="21"/>
        <v>5.94</v>
      </c>
      <c r="M41" s="228" t="s">
        <v>421</v>
      </c>
      <c r="N41" s="228">
        <v>2.37</v>
      </c>
      <c r="O41" s="228">
        <v>2.87</v>
      </c>
      <c r="P41" s="125">
        <f t="shared" si="22"/>
        <v>2.62</v>
      </c>
      <c r="Q41" s="228">
        <v>40.9</v>
      </c>
      <c r="R41" s="228">
        <v>65.5</v>
      </c>
      <c r="S41" s="125">
        <f t="shared" si="23"/>
        <v>53.2</v>
      </c>
      <c r="T41" s="228">
        <v>0.87</v>
      </c>
      <c r="U41" s="228">
        <v>5.45</v>
      </c>
      <c r="V41" s="125">
        <f t="shared" si="24"/>
        <v>3.16</v>
      </c>
    </row>
    <row r="42" spans="1:22" ht="21" customHeight="1" x14ac:dyDescent="0.55000000000000004">
      <c r="A42" s="565"/>
      <c r="B42" s="228" t="s">
        <v>422</v>
      </c>
      <c r="C42" s="228">
        <v>2.37</v>
      </c>
      <c r="D42" s="228">
        <v>2.5299999999999998</v>
      </c>
      <c r="E42" s="125">
        <f t="shared" si="19"/>
        <v>2.4500000000000002</v>
      </c>
      <c r="F42" s="228">
        <v>36.119999999999997</v>
      </c>
      <c r="G42" s="228">
        <v>52.74</v>
      </c>
      <c r="H42" s="125">
        <f t="shared" si="20"/>
        <v>44.43</v>
      </c>
      <c r="I42" s="228">
        <v>6.94</v>
      </c>
      <c r="J42" s="228">
        <v>9.89</v>
      </c>
      <c r="K42" s="125">
        <f t="shared" si="21"/>
        <v>8.4150000000000009</v>
      </c>
      <c r="M42" s="228" t="s">
        <v>422</v>
      </c>
      <c r="N42" s="228">
        <v>2.2000000000000002</v>
      </c>
      <c r="O42" s="228">
        <v>2.5099999999999998</v>
      </c>
      <c r="P42" s="125">
        <f t="shared" si="22"/>
        <v>2.355</v>
      </c>
      <c r="Q42" s="228">
        <v>31.4</v>
      </c>
      <c r="R42" s="228">
        <v>42.3</v>
      </c>
      <c r="S42" s="125">
        <f t="shared" si="23"/>
        <v>36.849999999999994</v>
      </c>
      <c r="T42" s="228">
        <v>4.6500000000000004</v>
      </c>
      <c r="U42" s="228">
        <v>2.56</v>
      </c>
      <c r="V42" s="125">
        <f t="shared" si="24"/>
        <v>3.6050000000000004</v>
      </c>
    </row>
    <row r="43" spans="1:22" ht="21" customHeight="1" x14ac:dyDescent="0.55000000000000004">
      <c r="A43" s="565"/>
      <c r="B43" s="228" t="s">
        <v>423</v>
      </c>
      <c r="C43" s="228">
        <v>2.37</v>
      </c>
      <c r="D43" s="228">
        <v>2.9</v>
      </c>
      <c r="E43" s="125">
        <f t="shared" si="19"/>
        <v>2.6349999999999998</v>
      </c>
      <c r="F43" s="228">
        <v>32.56</v>
      </c>
      <c r="G43" s="228">
        <v>67.540000000000006</v>
      </c>
      <c r="H43" s="125">
        <f t="shared" si="20"/>
        <v>50.050000000000004</v>
      </c>
      <c r="I43" s="228">
        <v>2.33</v>
      </c>
      <c r="J43" s="228">
        <v>11.4</v>
      </c>
      <c r="K43" s="125">
        <f t="shared" si="21"/>
        <v>6.8650000000000002</v>
      </c>
      <c r="M43" s="228" t="s">
        <v>423</v>
      </c>
      <c r="N43" s="228">
        <v>2.31</v>
      </c>
      <c r="O43" s="228">
        <v>2.73</v>
      </c>
      <c r="P43" s="125">
        <f t="shared" si="22"/>
        <v>2.52</v>
      </c>
      <c r="Q43" s="228">
        <v>38</v>
      </c>
      <c r="R43" s="228">
        <v>49.71</v>
      </c>
      <c r="S43" s="125">
        <f t="shared" si="23"/>
        <v>43.855000000000004</v>
      </c>
      <c r="T43" s="228">
        <v>3.1</v>
      </c>
      <c r="U43" s="228">
        <v>0.57999999999999996</v>
      </c>
      <c r="V43" s="125">
        <f t="shared" si="24"/>
        <v>1.84</v>
      </c>
    </row>
    <row r="44" spans="1:22" s="1" customFormat="1" ht="21" customHeight="1" x14ac:dyDescent="0.55000000000000004">
      <c r="A44" s="565"/>
      <c r="B44" s="133"/>
      <c r="C44" s="133"/>
      <c r="D44" s="133"/>
      <c r="E44" s="137"/>
      <c r="F44" s="133"/>
      <c r="G44" s="133"/>
      <c r="H44" s="137"/>
      <c r="I44" s="133"/>
      <c r="J44" s="133"/>
      <c r="K44" s="137"/>
      <c r="M44" s="133"/>
      <c r="N44" s="133"/>
      <c r="O44" s="133"/>
      <c r="P44" s="137"/>
      <c r="Q44" s="133"/>
      <c r="R44" s="133"/>
      <c r="S44" s="137"/>
      <c r="T44" s="133"/>
      <c r="U44" s="133"/>
      <c r="V44" s="137"/>
    </row>
    <row r="45" spans="1:22" s="1" customFormat="1" ht="21" customHeight="1" x14ac:dyDescent="0.55000000000000004">
      <c r="A45" s="565"/>
      <c r="B45" s="133"/>
      <c r="C45" s="133"/>
      <c r="D45" s="133"/>
      <c r="E45" s="137"/>
      <c r="F45" s="133"/>
      <c r="G45" s="133"/>
      <c r="H45" s="137"/>
      <c r="I45" s="133"/>
      <c r="J45" s="133"/>
      <c r="K45" s="137"/>
      <c r="M45" s="133"/>
      <c r="N45" s="133"/>
      <c r="O45" s="133"/>
      <c r="P45" s="137"/>
      <c r="Q45" s="133"/>
      <c r="R45" s="133"/>
      <c r="S45" s="137"/>
      <c r="T45" s="133"/>
      <c r="U45" s="133"/>
      <c r="V45" s="137"/>
    </row>
    <row r="46" spans="1:22" ht="21" customHeight="1" x14ac:dyDescent="0.2"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6.25" customHeight="1" x14ac:dyDescent="0.55000000000000004">
      <c r="A47" s="565"/>
      <c r="B47" s="565"/>
      <c r="C47" s="565"/>
      <c r="D47" s="810" t="s">
        <v>277</v>
      </c>
      <c r="E47" s="810"/>
      <c r="F47" s="810" t="s">
        <v>426</v>
      </c>
      <c r="G47" s="810"/>
      <c r="H47" s="565"/>
      <c r="I47" s="565"/>
      <c r="J47" s="565"/>
      <c r="K47" s="565"/>
      <c r="M47" s="565"/>
      <c r="N47" s="565"/>
      <c r="O47" s="810" t="s">
        <v>277</v>
      </c>
      <c r="P47" s="810"/>
      <c r="Q47" s="810" t="s">
        <v>426</v>
      </c>
      <c r="R47" s="810"/>
      <c r="S47" s="565"/>
      <c r="T47" s="565"/>
      <c r="U47" s="565"/>
      <c r="V47" s="565"/>
    </row>
    <row r="48" spans="1:22" ht="18.75" customHeight="1" x14ac:dyDescent="0.55000000000000004">
      <c r="A48" s="565"/>
      <c r="B48" s="120" t="s">
        <v>415</v>
      </c>
      <c r="C48" s="723" t="s">
        <v>388</v>
      </c>
      <c r="D48" s="724"/>
      <c r="E48" s="120" t="s">
        <v>393</v>
      </c>
      <c r="F48" s="723" t="s">
        <v>406</v>
      </c>
      <c r="G48" s="724"/>
      <c r="H48" s="120" t="s">
        <v>393</v>
      </c>
      <c r="I48" s="723" t="s">
        <v>406</v>
      </c>
      <c r="J48" s="724"/>
      <c r="K48" s="120" t="s">
        <v>393</v>
      </c>
      <c r="M48" s="120" t="s">
        <v>415</v>
      </c>
      <c r="N48" s="723" t="s">
        <v>388</v>
      </c>
      <c r="O48" s="724"/>
      <c r="P48" s="120" t="s">
        <v>393</v>
      </c>
      <c r="Q48" s="723" t="s">
        <v>406</v>
      </c>
      <c r="R48" s="724"/>
      <c r="S48" s="120" t="s">
        <v>393</v>
      </c>
      <c r="T48" s="723" t="s">
        <v>406</v>
      </c>
      <c r="U48" s="724"/>
      <c r="V48" s="120" t="s">
        <v>393</v>
      </c>
    </row>
    <row r="49" spans="1:22" ht="18.75" customHeight="1" x14ac:dyDescent="0.55000000000000004">
      <c r="A49" s="565"/>
      <c r="B49" s="576"/>
      <c r="C49" s="554"/>
      <c r="D49" s="573"/>
      <c r="E49" s="576"/>
      <c r="F49" s="808" t="s">
        <v>417</v>
      </c>
      <c r="G49" s="809"/>
      <c r="H49" s="576"/>
      <c r="I49" s="808" t="s">
        <v>416</v>
      </c>
      <c r="J49" s="809"/>
      <c r="K49" s="576"/>
      <c r="M49" s="576"/>
      <c r="N49" s="574"/>
      <c r="O49" s="575"/>
      <c r="P49" s="576"/>
      <c r="Q49" s="808" t="s">
        <v>417</v>
      </c>
      <c r="R49" s="809"/>
      <c r="S49" s="576"/>
      <c r="T49" s="808" t="s">
        <v>416</v>
      </c>
      <c r="U49" s="809"/>
      <c r="V49" s="576"/>
    </row>
    <row r="50" spans="1:22" ht="18.75" customHeight="1" x14ac:dyDescent="0.55000000000000004">
      <c r="A50" s="565"/>
      <c r="B50" s="93"/>
      <c r="C50" s="592" t="s">
        <v>391</v>
      </c>
      <c r="D50" s="592" t="s">
        <v>392</v>
      </c>
      <c r="E50" s="609"/>
      <c r="F50" s="592" t="s">
        <v>391</v>
      </c>
      <c r="G50" s="592" t="s">
        <v>392</v>
      </c>
      <c r="H50" s="93"/>
      <c r="I50" s="228" t="s">
        <v>391</v>
      </c>
      <c r="J50" s="228" t="s">
        <v>392</v>
      </c>
      <c r="K50" s="93"/>
      <c r="M50" s="93"/>
      <c r="N50" s="228" t="s">
        <v>391</v>
      </c>
      <c r="O50" s="228" t="s">
        <v>392</v>
      </c>
      <c r="P50" s="93"/>
      <c r="Q50" s="228" t="s">
        <v>391</v>
      </c>
      <c r="R50" s="228" t="s">
        <v>392</v>
      </c>
      <c r="S50" s="93"/>
      <c r="T50" s="228" t="s">
        <v>391</v>
      </c>
      <c r="U50" s="228" t="s">
        <v>392</v>
      </c>
      <c r="V50" s="93"/>
    </row>
    <row r="51" spans="1:22" ht="18.75" customHeight="1" x14ac:dyDescent="0.55000000000000004">
      <c r="A51" s="565"/>
      <c r="B51" s="228" t="s">
        <v>418</v>
      </c>
      <c r="C51" s="228">
        <v>2.91</v>
      </c>
      <c r="D51" s="228">
        <v>3.4</v>
      </c>
      <c r="E51" s="125">
        <f>(C51+D51)/2</f>
        <v>3.1550000000000002</v>
      </c>
      <c r="F51" s="228">
        <v>62.69</v>
      </c>
      <c r="G51" s="228">
        <v>83.7</v>
      </c>
      <c r="H51" s="125">
        <f>(F51+G51)/2</f>
        <v>73.194999999999993</v>
      </c>
      <c r="I51" s="228">
        <v>3.73</v>
      </c>
      <c r="J51" s="228">
        <v>0.74</v>
      </c>
      <c r="K51" s="125">
        <f>(I51+J51)/2</f>
        <v>2.2349999999999999</v>
      </c>
      <c r="M51" s="228" t="s">
        <v>418</v>
      </c>
      <c r="N51" s="228">
        <v>3.16</v>
      </c>
      <c r="O51" s="228">
        <v>3.27</v>
      </c>
      <c r="P51" s="125">
        <f>(N51+O51)/2</f>
        <v>3.2149999999999999</v>
      </c>
      <c r="Q51" s="228">
        <v>72.599999999999994</v>
      </c>
      <c r="R51" s="228">
        <v>75.64</v>
      </c>
      <c r="S51" s="125">
        <f>(Q51+R51)/2</f>
        <v>74.12</v>
      </c>
      <c r="T51" s="228">
        <v>0.64</v>
      </c>
      <c r="U51" s="228">
        <v>0.64</v>
      </c>
      <c r="V51" s="125">
        <f>(T51+U51)/2</f>
        <v>0.64</v>
      </c>
    </row>
    <row r="52" spans="1:22" ht="18.75" customHeight="1" x14ac:dyDescent="0.55000000000000004">
      <c r="A52" s="565"/>
      <c r="B52" s="228" t="s">
        <v>419</v>
      </c>
      <c r="C52" s="228">
        <v>2.99</v>
      </c>
      <c r="D52" s="228">
        <v>3.23</v>
      </c>
      <c r="E52" s="125">
        <f t="shared" ref="E52:E56" si="25">(C52+D52)/2</f>
        <v>3.1100000000000003</v>
      </c>
      <c r="F52" s="228">
        <v>66.42</v>
      </c>
      <c r="G52" s="228">
        <v>76.48</v>
      </c>
      <c r="H52" s="125">
        <f t="shared" ref="H52:H56" si="26">(F52+G52)/2</f>
        <v>71.45</v>
      </c>
      <c r="I52" s="228">
        <v>2.5499999999999998</v>
      </c>
      <c r="J52" s="228">
        <v>3.27</v>
      </c>
      <c r="K52" s="125">
        <f t="shared" ref="K52:K56" si="27">(I52+J52)/2</f>
        <v>2.91</v>
      </c>
      <c r="M52" s="228" t="s">
        <v>419</v>
      </c>
      <c r="N52" s="228">
        <v>3.51</v>
      </c>
      <c r="O52" s="228">
        <v>3.86</v>
      </c>
      <c r="P52" s="125">
        <f t="shared" ref="P52:P56" si="28">(N52+O52)/2</f>
        <v>3.6849999999999996</v>
      </c>
      <c r="Q52" s="228">
        <v>87.5</v>
      </c>
      <c r="R52" s="228">
        <v>95.31</v>
      </c>
      <c r="S52" s="125">
        <f t="shared" ref="S52:S56" si="29">(Q52+R52)/2</f>
        <v>91.405000000000001</v>
      </c>
      <c r="T52" s="228">
        <v>0</v>
      </c>
      <c r="U52" s="228">
        <v>0</v>
      </c>
      <c r="V52" s="125">
        <f t="shared" ref="V52:V56" si="30">(T52+U52)/2</f>
        <v>0</v>
      </c>
    </row>
    <row r="53" spans="1:22" ht="18.75" customHeight="1" x14ac:dyDescent="0.55000000000000004">
      <c r="A53" s="565"/>
      <c r="B53" s="228" t="s">
        <v>420</v>
      </c>
      <c r="C53" s="228">
        <v>3.3</v>
      </c>
      <c r="D53" s="228">
        <v>3.6</v>
      </c>
      <c r="E53" s="125">
        <f t="shared" si="25"/>
        <v>3.45</v>
      </c>
      <c r="F53" s="228">
        <v>85.46</v>
      </c>
      <c r="G53" s="228">
        <v>90.91</v>
      </c>
      <c r="H53" s="125">
        <f t="shared" si="26"/>
        <v>88.185000000000002</v>
      </c>
      <c r="I53" s="228">
        <v>4.55</v>
      </c>
      <c r="J53" s="228">
        <v>0.91</v>
      </c>
      <c r="K53" s="125">
        <f t="shared" si="27"/>
        <v>2.73</v>
      </c>
      <c r="M53" s="228" t="s">
        <v>420</v>
      </c>
      <c r="N53" s="228">
        <v>2.84</v>
      </c>
      <c r="O53" s="228">
        <v>3.2</v>
      </c>
      <c r="P53" s="125">
        <f t="shared" si="28"/>
        <v>3.02</v>
      </c>
      <c r="Q53" s="228">
        <v>63.8</v>
      </c>
      <c r="R53" s="228">
        <v>72.599999999999994</v>
      </c>
      <c r="S53" s="125">
        <f t="shared" si="29"/>
        <v>68.199999999999989</v>
      </c>
      <c r="T53" s="228">
        <v>9.2100000000000009</v>
      </c>
      <c r="U53" s="228">
        <v>5.48</v>
      </c>
      <c r="V53" s="125">
        <f t="shared" si="30"/>
        <v>7.3450000000000006</v>
      </c>
    </row>
    <row r="54" spans="1:22" ht="18.75" customHeight="1" x14ac:dyDescent="0.55000000000000004">
      <c r="A54" s="565"/>
      <c r="B54" s="228" t="s">
        <v>421</v>
      </c>
      <c r="C54" s="228">
        <v>3.25</v>
      </c>
      <c r="D54" s="228">
        <v>2.57</v>
      </c>
      <c r="E54" s="125">
        <f t="shared" si="25"/>
        <v>2.91</v>
      </c>
      <c r="F54" s="228">
        <v>75</v>
      </c>
      <c r="G54" s="228">
        <v>56.53</v>
      </c>
      <c r="H54" s="125">
        <f t="shared" si="26"/>
        <v>65.765000000000001</v>
      </c>
      <c r="I54" s="228">
        <v>0</v>
      </c>
      <c r="J54" s="228">
        <v>12.82</v>
      </c>
      <c r="K54" s="125">
        <f t="shared" si="27"/>
        <v>6.41</v>
      </c>
      <c r="M54" s="228" t="s">
        <v>421</v>
      </c>
      <c r="N54" s="228">
        <v>2.87</v>
      </c>
      <c r="O54" s="228">
        <v>3.38</v>
      </c>
      <c r="P54" s="125">
        <f t="shared" si="28"/>
        <v>3.125</v>
      </c>
      <c r="Q54" s="228">
        <v>55.9</v>
      </c>
      <c r="R54" s="228">
        <v>85.45</v>
      </c>
      <c r="S54" s="125">
        <f t="shared" si="29"/>
        <v>70.674999999999997</v>
      </c>
      <c r="T54" s="228">
        <v>1.7</v>
      </c>
      <c r="U54" s="228">
        <v>0</v>
      </c>
      <c r="V54" s="125">
        <f t="shared" si="30"/>
        <v>0.85</v>
      </c>
    </row>
    <row r="55" spans="1:22" ht="18.75" customHeight="1" x14ac:dyDescent="0.55000000000000004">
      <c r="A55" s="565"/>
      <c r="B55" s="228" t="s">
        <v>422</v>
      </c>
      <c r="C55" s="228">
        <v>3.21</v>
      </c>
      <c r="D55" s="228">
        <v>3.54</v>
      </c>
      <c r="E55" s="125">
        <f t="shared" si="25"/>
        <v>3.375</v>
      </c>
      <c r="F55" s="228">
        <v>83.34</v>
      </c>
      <c r="G55" s="228">
        <v>92.6</v>
      </c>
      <c r="H55" s="125">
        <f t="shared" si="26"/>
        <v>87.97</v>
      </c>
      <c r="I55" s="228">
        <v>9.26</v>
      </c>
      <c r="J55" s="228">
        <v>1.85</v>
      </c>
      <c r="K55" s="125">
        <f t="shared" si="27"/>
        <v>5.5549999999999997</v>
      </c>
      <c r="M55" s="228" t="s">
        <v>422</v>
      </c>
      <c r="N55" s="228">
        <v>3.29</v>
      </c>
      <c r="O55" s="228">
        <v>2.99</v>
      </c>
      <c r="P55" s="125">
        <f t="shared" si="28"/>
        <v>3.14</v>
      </c>
      <c r="Q55" s="228">
        <v>82.6</v>
      </c>
      <c r="R55" s="228">
        <v>63.64</v>
      </c>
      <c r="S55" s="125">
        <f t="shared" si="29"/>
        <v>73.12</v>
      </c>
      <c r="T55" s="228">
        <v>2.17</v>
      </c>
      <c r="U55" s="228">
        <v>2.27</v>
      </c>
      <c r="V55" s="125">
        <f t="shared" si="30"/>
        <v>2.2199999999999998</v>
      </c>
    </row>
    <row r="56" spans="1:22" ht="18.75" customHeight="1" x14ac:dyDescent="0.55000000000000004">
      <c r="A56" s="565"/>
      <c r="B56" s="228" t="s">
        <v>423</v>
      </c>
      <c r="C56" s="228">
        <v>2.87</v>
      </c>
      <c r="D56" s="228">
        <v>2.86</v>
      </c>
      <c r="E56" s="125">
        <f t="shared" si="25"/>
        <v>2.8650000000000002</v>
      </c>
      <c r="F56" s="228">
        <v>64.290000000000006</v>
      </c>
      <c r="G56" s="228">
        <v>73.8</v>
      </c>
      <c r="H56" s="125">
        <f t="shared" si="26"/>
        <v>69.045000000000002</v>
      </c>
      <c r="I56" s="228">
        <v>2.38</v>
      </c>
      <c r="J56" s="228">
        <v>2.38</v>
      </c>
      <c r="K56" s="125">
        <f t="shared" si="27"/>
        <v>2.38</v>
      </c>
      <c r="M56" s="228" t="s">
        <v>423</v>
      </c>
      <c r="N56" s="228">
        <v>3.06</v>
      </c>
      <c r="O56" s="228">
        <v>3.7</v>
      </c>
      <c r="P56" s="125">
        <f t="shared" si="28"/>
        <v>3.38</v>
      </c>
      <c r="Q56" s="228">
        <v>69</v>
      </c>
      <c r="R56" s="228">
        <v>92.98</v>
      </c>
      <c r="S56" s="125">
        <f t="shared" si="29"/>
        <v>80.990000000000009</v>
      </c>
      <c r="T56" s="228">
        <v>3.45</v>
      </c>
      <c r="U56" s="228">
        <v>0</v>
      </c>
      <c r="V56" s="125">
        <f t="shared" si="30"/>
        <v>1.7250000000000001</v>
      </c>
    </row>
    <row r="57" spans="1:22" x14ac:dyDescent="0.2"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55000000000000004">
      <c r="A58" s="565"/>
      <c r="B58" s="565"/>
      <c r="C58" s="565"/>
      <c r="D58" s="810" t="s">
        <v>277</v>
      </c>
      <c r="E58" s="810"/>
      <c r="F58" s="810" t="s">
        <v>283</v>
      </c>
      <c r="G58" s="810"/>
      <c r="H58" s="565"/>
      <c r="I58" s="565"/>
      <c r="J58" s="565"/>
      <c r="K58" s="565"/>
      <c r="M58" s="565"/>
      <c r="N58" s="565"/>
      <c r="O58" s="810" t="s">
        <v>277</v>
      </c>
      <c r="P58" s="810"/>
      <c r="Q58" s="810" t="s">
        <v>283</v>
      </c>
      <c r="R58" s="810"/>
      <c r="S58" s="565"/>
      <c r="T58" s="565"/>
      <c r="U58" s="565"/>
      <c r="V58" s="565"/>
    </row>
    <row r="59" spans="1:22" ht="23.25" customHeight="1" x14ac:dyDescent="0.55000000000000004">
      <c r="A59" s="565"/>
      <c r="B59" s="120" t="s">
        <v>415</v>
      </c>
      <c r="C59" s="723" t="s">
        <v>388</v>
      </c>
      <c r="D59" s="724"/>
      <c r="E59" s="120" t="s">
        <v>393</v>
      </c>
      <c r="F59" s="723" t="s">
        <v>406</v>
      </c>
      <c r="G59" s="724"/>
      <c r="H59" s="120" t="s">
        <v>393</v>
      </c>
      <c r="I59" s="723" t="s">
        <v>406</v>
      </c>
      <c r="J59" s="724"/>
      <c r="K59" s="120" t="s">
        <v>393</v>
      </c>
      <c r="M59" s="120" t="s">
        <v>415</v>
      </c>
      <c r="N59" s="723" t="s">
        <v>388</v>
      </c>
      <c r="O59" s="724"/>
      <c r="P59" s="120" t="s">
        <v>393</v>
      </c>
      <c r="Q59" s="723" t="s">
        <v>406</v>
      </c>
      <c r="R59" s="724"/>
      <c r="S59" s="120" t="s">
        <v>393</v>
      </c>
      <c r="T59" s="723" t="s">
        <v>406</v>
      </c>
      <c r="U59" s="724"/>
      <c r="V59" s="120" t="s">
        <v>393</v>
      </c>
    </row>
    <row r="60" spans="1:22" ht="24" customHeight="1" x14ac:dyDescent="0.55000000000000004">
      <c r="A60" s="565"/>
      <c r="B60" s="576"/>
      <c r="C60" s="554"/>
      <c r="D60" s="573"/>
      <c r="E60" s="576"/>
      <c r="F60" s="808" t="s">
        <v>417</v>
      </c>
      <c r="G60" s="809"/>
      <c r="H60" s="576"/>
      <c r="I60" s="808" t="s">
        <v>416</v>
      </c>
      <c r="J60" s="809"/>
      <c r="K60" s="576"/>
      <c r="M60" s="576"/>
      <c r="N60" s="574"/>
      <c r="O60" s="575"/>
      <c r="P60" s="576"/>
      <c r="Q60" s="808" t="s">
        <v>417</v>
      </c>
      <c r="R60" s="809"/>
      <c r="S60" s="576"/>
      <c r="T60" s="808" t="s">
        <v>416</v>
      </c>
      <c r="U60" s="809"/>
      <c r="V60" s="576"/>
    </row>
    <row r="61" spans="1:22" ht="23.25" customHeight="1" x14ac:dyDescent="0.55000000000000004">
      <c r="A61" s="565"/>
      <c r="B61" s="93"/>
      <c r="C61" s="228" t="s">
        <v>391</v>
      </c>
      <c r="D61" s="228" t="s">
        <v>392</v>
      </c>
      <c r="E61" s="93"/>
      <c r="F61" s="228" t="s">
        <v>391</v>
      </c>
      <c r="G61" s="228" t="s">
        <v>392</v>
      </c>
      <c r="H61" s="93"/>
      <c r="I61" s="228" t="s">
        <v>391</v>
      </c>
      <c r="J61" s="228" t="s">
        <v>392</v>
      </c>
      <c r="K61" s="93"/>
      <c r="M61" s="93"/>
      <c r="N61" s="228" t="s">
        <v>391</v>
      </c>
      <c r="O61" s="228" t="s">
        <v>392</v>
      </c>
      <c r="P61" s="93"/>
      <c r="Q61" s="228" t="s">
        <v>391</v>
      </c>
      <c r="R61" s="228" t="s">
        <v>392</v>
      </c>
      <c r="S61" s="93"/>
      <c r="T61" s="228" t="s">
        <v>391</v>
      </c>
      <c r="U61" s="228" t="s">
        <v>392</v>
      </c>
      <c r="V61" s="93"/>
    </row>
    <row r="62" spans="1:22" ht="18" customHeight="1" x14ac:dyDescent="0.55000000000000004">
      <c r="A62" s="565"/>
      <c r="B62" s="228" t="s">
        <v>418</v>
      </c>
      <c r="C62" s="228">
        <v>2.88</v>
      </c>
      <c r="D62" s="228">
        <v>2.66</v>
      </c>
      <c r="E62" s="125">
        <f>(C62+D62)/2</f>
        <v>2.77</v>
      </c>
      <c r="F62" s="228">
        <v>60.26</v>
      </c>
      <c r="G62" s="228">
        <v>46.75</v>
      </c>
      <c r="H62" s="125">
        <f>(F62+G62)/2</f>
        <v>53.504999999999995</v>
      </c>
      <c r="I62" s="228">
        <v>0</v>
      </c>
      <c r="J62" s="228">
        <v>0</v>
      </c>
      <c r="K62" s="125">
        <f>(I62+J62)/2</f>
        <v>0</v>
      </c>
      <c r="M62" s="228" t="s">
        <v>418</v>
      </c>
      <c r="N62" s="228">
        <v>2.83</v>
      </c>
      <c r="O62" s="228">
        <v>2.92</v>
      </c>
      <c r="P62" s="125">
        <f>(N62+O62)/2</f>
        <v>2.875</v>
      </c>
      <c r="Q62" s="228">
        <v>55.7</v>
      </c>
      <c r="R62" s="228">
        <v>54.2</v>
      </c>
      <c r="S62" s="125">
        <f>(Q62+R62)/2</f>
        <v>54.95</v>
      </c>
      <c r="T62" s="228">
        <v>0</v>
      </c>
      <c r="U62" s="228">
        <v>0</v>
      </c>
      <c r="V62" s="125">
        <f>(T62+U62)/2</f>
        <v>0</v>
      </c>
    </row>
    <row r="63" spans="1:22" ht="18" customHeight="1" x14ac:dyDescent="0.55000000000000004">
      <c r="A63" s="565"/>
      <c r="B63" s="228" t="s">
        <v>419</v>
      </c>
      <c r="C63" s="228">
        <v>3.42</v>
      </c>
      <c r="D63" s="228">
        <v>3.22</v>
      </c>
      <c r="E63" s="125">
        <f t="shared" ref="E63:E67" si="31">(C63+D63)/2</f>
        <v>3.3200000000000003</v>
      </c>
      <c r="F63" s="228">
        <v>83.33</v>
      </c>
      <c r="G63" s="228">
        <v>76.84</v>
      </c>
      <c r="H63" s="125">
        <f t="shared" ref="H63:H67" si="32">(F63+G63)/2</f>
        <v>80.085000000000008</v>
      </c>
      <c r="I63" s="228">
        <v>0</v>
      </c>
      <c r="J63" s="228">
        <v>2.11</v>
      </c>
      <c r="K63" s="125">
        <f t="shared" ref="K63:K67" si="33">(I63+J63)/2</f>
        <v>1.0549999999999999</v>
      </c>
      <c r="M63" s="228" t="s">
        <v>419</v>
      </c>
      <c r="N63" s="228">
        <v>2.96</v>
      </c>
      <c r="O63" s="228">
        <v>2.6</v>
      </c>
      <c r="P63" s="125">
        <f t="shared" ref="P63:P67" si="34">(N63+O63)/2</f>
        <v>2.7800000000000002</v>
      </c>
      <c r="Q63" s="228">
        <v>65.8</v>
      </c>
      <c r="R63" s="228">
        <v>41.77</v>
      </c>
      <c r="S63" s="125">
        <f t="shared" ref="S63:S67" si="35">(Q63+R63)/2</f>
        <v>53.784999999999997</v>
      </c>
      <c r="T63" s="228">
        <v>0</v>
      </c>
      <c r="U63" s="228">
        <v>2.5299999999999998</v>
      </c>
      <c r="V63" s="125">
        <f t="shared" ref="V63:V67" si="36">(T63+U63)/2</f>
        <v>1.2649999999999999</v>
      </c>
    </row>
    <row r="64" spans="1:22" ht="18" customHeight="1" x14ac:dyDescent="0.55000000000000004">
      <c r="A64" s="565"/>
      <c r="B64" s="228" t="s">
        <v>420</v>
      </c>
      <c r="C64" s="228">
        <v>2.16</v>
      </c>
      <c r="D64" s="228">
        <v>2.96</v>
      </c>
      <c r="E64" s="125">
        <f t="shared" si="31"/>
        <v>2.56</v>
      </c>
      <c r="F64" s="228">
        <v>29.85</v>
      </c>
      <c r="G64" s="228">
        <v>62.69</v>
      </c>
      <c r="H64" s="125">
        <f t="shared" si="32"/>
        <v>46.269999999999996</v>
      </c>
      <c r="I64" s="228">
        <v>7.46</v>
      </c>
      <c r="J64" s="228">
        <v>4.4800000000000004</v>
      </c>
      <c r="K64" s="125">
        <f t="shared" si="33"/>
        <v>5.9700000000000006</v>
      </c>
      <c r="M64" s="228" t="s">
        <v>420</v>
      </c>
      <c r="N64" s="228">
        <v>2.13</v>
      </c>
      <c r="O64" s="228">
        <v>2.1800000000000002</v>
      </c>
      <c r="P64" s="125">
        <f t="shared" si="34"/>
        <v>2.1550000000000002</v>
      </c>
      <c r="Q64" s="228">
        <v>26.7</v>
      </c>
      <c r="R64" s="228">
        <v>39.770000000000003</v>
      </c>
      <c r="S64" s="125">
        <f t="shared" si="35"/>
        <v>33.234999999999999</v>
      </c>
      <c r="T64" s="228">
        <v>5.56</v>
      </c>
      <c r="U64" s="228">
        <v>12.5</v>
      </c>
      <c r="V64" s="125">
        <f t="shared" si="36"/>
        <v>9.0299999999999994</v>
      </c>
    </row>
    <row r="65" spans="1:22" ht="18" customHeight="1" x14ac:dyDescent="0.55000000000000004">
      <c r="A65" s="565"/>
      <c r="B65" s="228" t="s">
        <v>421</v>
      </c>
      <c r="C65" s="228">
        <v>2.64</v>
      </c>
      <c r="D65" s="228">
        <v>2.9</v>
      </c>
      <c r="E65" s="125">
        <f t="shared" si="31"/>
        <v>2.77</v>
      </c>
      <c r="F65" s="228">
        <v>40.909999999999997</v>
      </c>
      <c r="G65" s="228">
        <v>75</v>
      </c>
      <c r="H65" s="125">
        <f t="shared" si="32"/>
        <v>57.954999999999998</v>
      </c>
      <c r="I65" s="228">
        <v>0</v>
      </c>
      <c r="J65" s="228">
        <v>2.27</v>
      </c>
      <c r="K65" s="125">
        <f t="shared" si="33"/>
        <v>1.135</v>
      </c>
      <c r="M65" s="228" t="s">
        <v>421</v>
      </c>
      <c r="N65" s="228">
        <v>2.98</v>
      </c>
      <c r="O65" s="228">
        <v>2.85</v>
      </c>
      <c r="P65" s="125">
        <f t="shared" si="34"/>
        <v>2.915</v>
      </c>
      <c r="Q65" s="228">
        <v>65.8</v>
      </c>
      <c r="R65" s="228">
        <v>45.36</v>
      </c>
      <c r="S65" s="125">
        <f t="shared" si="35"/>
        <v>55.58</v>
      </c>
      <c r="T65" s="228">
        <v>0.85</v>
      </c>
      <c r="U65" s="228">
        <v>1.03</v>
      </c>
      <c r="V65" s="125">
        <f t="shared" si="36"/>
        <v>0.94</v>
      </c>
    </row>
    <row r="66" spans="1:22" ht="18" customHeight="1" x14ac:dyDescent="0.55000000000000004">
      <c r="A66" s="565"/>
      <c r="B66" s="228" t="s">
        <v>422</v>
      </c>
      <c r="C66" s="228">
        <v>2.82</v>
      </c>
      <c r="D66" s="228">
        <v>2.91</v>
      </c>
      <c r="E66" s="125">
        <f t="shared" si="31"/>
        <v>2.8650000000000002</v>
      </c>
      <c r="F66" s="228">
        <v>52.38</v>
      </c>
      <c r="G66" s="228">
        <v>64.58</v>
      </c>
      <c r="H66" s="125">
        <f t="shared" si="32"/>
        <v>58.480000000000004</v>
      </c>
      <c r="I66" s="228">
        <v>0</v>
      </c>
      <c r="J66" s="228">
        <v>1.39</v>
      </c>
      <c r="K66" s="125">
        <f t="shared" si="33"/>
        <v>0.69499999999999995</v>
      </c>
      <c r="M66" s="228" t="s">
        <v>422</v>
      </c>
      <c r="N66" s="228">
        <v>2.29</v>
      </c>
      <c r="O66" s="228">
        <v>3.09</v>
      </c>
      <c r="P66" s="125">
        <f t="shared" si="34"/>
        <v>2.69</v>
      </c>
      <c r="Q66" s="228">
        <v>25</v>
      </c>
      <c r="R66" s="228">
        <v>70.75</v>
      </c>
      <c r="S66" s="125">
        <f t="shared" si="35"/>
        <v>47.875</v>
      </c>
      <c r="T66" s="228">
        <v>1.04</v>
      </c>
      <c r="U66" s="228">
        <v>1.36</v>
      </c>
      <c r="V66" s="125">
        <f t="shared" si="36"/>
        <v>1.2000000000000002</v>
      </c>
    </row>
    <row r="67" spans="1:22" ht="18" customHeight="1" x14ac:dyDescent="0.55000000000000004">
      <c r="A67" s="565"/>
      <c r="B67" s="228" t="s">
        <v>423</v>
      </c>
      <c r="C67" s="228">
        <v>3.09</v>
      </c>
      <c r="D67" s="228">
        <v>3.3</v>
      </c>
      <c r="E67" s="125">
        <f t="shared" si="31"/>
        <v>3.1949999999999998</v>
      </c>
      <c r="F67" s="228">
        <v>66.67</v>
      </c>
      <c r="G67" s="228">
        <v>81.430000000000007</v>
      </c>
      <c r="H67" s="125">
        <f t="shared" si="32"/>
        <v>74.050000000000011</v>
      </c>
      <c r="I67" s="228">
        <v>0</v>
      </c>
      <c r="J67" s="228">
        <v>2.86</v>
      </c>
      <c r="K67" s="125">
        <f t="shared" si="33"/>
        <v>1.43</v>
      </c>
      <c r="M67" s="228" t="s">
        <v>423</v>
      </c>
      <c r="N67" s="228">
        <v>3</v>
      </c>
      <c r="O67" s="228">
        <v>3.31</v>
      </c>
      <c r="P67" s="125">
        <f t="shared" si="34"/>
        <v>3.1550000000000002</v>
      </c>
      <c r="Q67" s="228">
        <v>69.2</v>
      </c>
      <c r="R67" s="228">
        <v>80.77</v>
      </c>
      <c r="S67" s="125">
        <f t="shared" si="35"/>
        <v>74.984999999999999</v>
      </c>
      <c r="T67" s="228">
        <v>0</v>
      </c>
      <c r="U67" s="228">
        <v>1.28</v>
      </c>
      <c r="V67" s="125">
        <f t="shared" si="36"/>
        <v>0.64</v>
      </c>
    </row>
    <row r="68" spans="1:22" s="1" customFormat="1" ht="18" customHeight="1" x14ac:dyDescent="0.55000000000000004">
      <c r="A68" s="565"/>
      <c r="B68" s="133"/>
      <c r="C68" s="133"/>
      <c r="D68" s="133"/>
      <c r="E68" s="137"/>
      <c r="F68" s="133"/>
      <c r="G68" s="133"/>
      <c r="H68" s="137"/>
      <c r="I68" s="133"/>
      <c r="J68" s="133"/>
      <c r="K68" s="137"/>
      <c r="M68" s="133"/>
      <c r="N68" s="133"/>
      <c r="O68" s="133"/>
      <c r="P68" s="137"/>
      <c r="Q68" s="133"/>
      <c r="R68" s="133"/>
      <c r="S68" s="137"/>
      <c r="T68" s="133"/>
      <c r="U68" s="133"/>
      <c r="V68" s="137"/>
    </row>
    <row r="69" spans="1:22" s="1" customFormat="1" ht="18" customHeight="1" x14ac:dyDescent="0.55000000000000004">
      <c r="A69" s="565"/>
      <c r="B69" s="133"/>
      <c r="C69" s="133"/>
      <c r="D69" s="133"/>
      <c r="E69" s="137"/>
      <c r="F69" s="133"/>
      <c r="G69" s="133"/>
      <c r="H69" s="137"/>
      <c r="I69" s="133"/>
      <c r="J69" s="133"/>
      <c r="K69" s="137"/>
      <c r="M69" s="133"/>
      <c r="N69" s="133"/>
      <c r="O69" s="133"/>
      <c r="P69" s="137"/>
      <c r="Q69" s="133"/>
      <c r="R69" s="133"/>
      <c r="S69" s="137"/>
      <c r="T69" s="133"/>
      <c r="U69" s="133"/>
      <c r="V69" s="137"/>
    </row>
    <row r="70" spans="1:22" ht="18" customHeight="1" x14ac:dyDescent="0.55000000000000004">
      <c r="A70" s="565"/>
      <c r="B70" s="565"/>
      <c r="C70" s="565"/>
      <c r="D70" s="565"/>
      <c r="E70" s="565"/>
      <c r="F70" s="565"/>
      <c r="G70" s="565"/>
      <c r="H70" s="565"/>
      <c r="I70" s="565"/>
      <c r="J70" s="565"/>
      <c r="K70" s="565"/>
      <c r="M70" s="565"/>
      <c r="N70" s="565"/>
      <c r="O70" s="565"/>
      <c r="P70" s="565"/>
      <c r="Q70" s="565"/>
      <c r="R70" s="565"/>
      <c r="S70" s="565"/>
      <c r="T70" s="565"/>
      <c r="U70" s="565"/>
      <c r="V70" s="565"/>
    </row>
    <row r="71" spans="1:22" ht="27.75" customHeight="1" x14ac:dyDescent="0.55000000000000004">
      <c r="A71" s="565"/>
      <c r="B71" s="565"/>
      <c r="C71" s="565"/>
      <c r="D71" s="577" t="s">
        <v>277</v>
      </c>
      <c r="E71" s="577"/>
      <c r="F71" s="577" t="s">
        <v>427</v>
      </c>
      <c r="G71" s="577"/>
      <c r="H71" s="569"/>
      <c r="I71" s="565"/>
      <c r="J71" s="565"/>
      <c r="K71" s="565"/>
      <c r="M71" s="565"/>
      <c r="N71" s="565"/>
      <c r="O71" s="577" t="s">
        <v>277</v>
      </c>
      <c r="P71" s="577"/>
      <c r="Q71" s="577" t="s">
        <v>427</v>
      </c>
      <c r="R71" s="577"/>
      <c r="S71" s="571"/>
      <c r="T71" s="565"/>
      <c r="U71" s="565"/>
      <c r="V71" s="565"/>
    </row>
    <row r="72" spans="1:22" ht="20.25" customHeight="1" x14ac:dyDescent="0.55000000000000004">
      <c r="A72" s="565"/>
      <c r="B72" s="120" t="s">
        <v>415</v>
      </c>
      <c r="C72" s="723" t="s">
        <v>388</v>
      </c>
      <c r="D72" s="724"/>
      <c r="E72" s="120" t="s">
        <v>393</v>
      </c>
      <c r="F72" s="723" t="s">
        <v>406</v>
      </c>
      <c r="G72" s="724"/>
      <c r="H72" s="120" t="s">
        <v>393</v>
      </c>
      <c r="I72" s="723" t="s">
        <v>406</v>
      </c>
      <c r="J72" s="724"/>
      <c r="K72" s="120" t="s">
        <v>393</v>
      </c>
      <c r="M72" s="120" t="s">
        <v>415</v>
      </c>
      <c r="N72" s="723" t="s">
        <v>388</v>
      </c>
      <c r="O72" s="724"/>
      <c r="P72" s="120" t="s">
        <v>393</v>
      </c>
      <c r="Q72" s="723" t="s">
        <v>406</v>
      </c>
      <c r="R72" s="724"/>
      <c r="S72" s="120" t="s">
        <v>393</v>
      </c>
      <c r="T72" s="723" t="s">
        <v>406</v>
      </c>
      <c r="U72" s="724"/>
      <c r="V72" s="120" t="s">
        <v>393</v>
      </c>
    </row>
    <row r="73" spans="1:22" ht="18" customHeight="1" x14ac:dyDescent="0.55000000000000004">
      <c r="A73" s="565"/>
      <c r="B73" s="576"/>
      <c r="C73" s="554"/>
      <c r="D73" s="573"/>
      <c r="E73" s="576"/>
      <c r="F73" s="808" t="s">
        <v>417</v>
      </c>
      <c r="G73" s="809"/>
      <c r="H73" s="576"/>
      <c r="I73" s="808" t="s">
        <v>416</v>
      </c>
      <c r="J73" s="809"/>
      <c r="K73" s="576"/>
      <c r="M73" s="576"/>
      <c r="N73" s="574"/>
      <c r="O73" s="575"/>
      <c r="P73" s="576"/>
      <c r="Q73" s="808" t="s">
        <v>417</v>
      </c>
      <c r="R73" s="809"/>
      <c r="S73" s="576"/>
      <c r="T73" s="808" t="s">
        <v>416</v>
      </c>
      <c r="U73" s="809"/>
      <c r="V73" s="576"/>
    </row>
    <row r="74" spans="1:22" ht="22.5" customHeight="1" x14ac:dyDescent="0.55000000000000004">
      <c r="A74" s="565"/>
      <c r="B74" s="93"/>
      <c r="C74" s="228" t="s">
        <v>391</v>
      </c>
      <c r="D74" s="228" t="s">
        <v>392</v>
      </c>
      <c r="E74" s="93"/>
      <c r="F74" s="228" t="s">
        <v>391</v>
      </c>
      <c r="G74" s="228" t="s">
        <v>392</v>
      </c>
      <c r="H74" s="93"/>
      <c r="I74" s="228" t="s">
        <v>391</v>
      </c>
      <c r="J74" s="228" t="s">
        <v>392</v>
      </c>
      <c r="K74" s="93"/>
      <c r="M74" s="93"/>
      <c r="N74" s="228" t="s">
        <v>391</v>
      </c>
      <c r="O74" s="228" t="s">
        <v>392</v>
      </c>
      <c r="P74" s="93"/>
      <c r="Q74" s="228" t="s">
        <v>391</v>
      </c>
      <c r="R74" s="228" t="s">
        <v>392</v>
      </c>
      <c r="S74" s="93"/>
      <c r="T74" s="228" t="s">
        <v>391</v>
      </c>
      <c r="U74" s="228" t="s">
        <v>392</v>
      </c>
      <c r="V74" s="93"/>
    </row>
    <row r="75" spans="1:22" ht="18" customHeight="1" x14ac:dyDescent="0.55000000000000004">
      <c r="A75" s="565"/>
      <c r="B75" s="228" t="s">
        <v>418</v>
      </c>
      <c r="C75" s="592">
        <v>3.18</v>
      </c>
      <c r="D75" s="592">
        <v>2.78</v>
      </c>
      <c r="E75" s="608">
        <f>(C75+D75)/2</f>
        <v>2.98</v>
      </c>
      <c r="F75" s="592">
        <v>78.63</v>
      </c>
      <c r="G75" s="592">
        <v>55.7</v>
      </c>
      <c r="H75" s="608">
        <f>(F75+G75)/2</f>
        <v>67.164999999999992</v>
      </c>
      <c r="I75" s="592">
        <v>4.2699999999999996</v>
      </c>
      <c r="J75" s="592">
        <v>0.67</v>
      </c>
      <c r="K75" s="608">
        <f>(I75+J75)/2</f>
        <v>2.4699999999999998</v>
      </c>
      <c r="M75" s="228" t="s">
        <v>418</v>
      </c>
      <c r="N75" s="228">
        <v>3.25</v>
      </c>
      <c r="O75" s="228">
        <v>2.93</v>
      </c>
      <c r="P75" s="125">
        <f>(N75+O75)/2</f>
        <v>3.09</v>
      </c>
      <c r="Q75" s="228">
        <v>78</v>
      </c>
      <c r="R75" s="228">
        <v>65.8</v>
      </c>
      <c r="S75" s="125">
        <f>(Q75+R75)/2</f>
        <v>71.900000000000006</v>
      </c>
      <c r="T75" s="228">
        <v>0</v>
      </c>
      <c r="U75" s="228">
        <v>2.59</v>
      </c>
      <c r="V75" s="125">
        <f>(T75+U75)/2</f>
        <v>1.2949999999999999</v>
      </c>
    </row>
    <row r="76" spans="1:22" ht="18" customHeight="1" x14ac:dyDescent="0.55000000000000004">
      <c r="A76" s="565"/>
      <c r="B76" s="228" t="s">
        <v>419</v>
      </c>
      <c r="C76" s="592">
        <v>2.77</v>
      </c>
      <c r="D76" s="592">
        <v>3.08</v>
      </c>
      <c r="E76" s="608">
        <f t="shared" ref="E76:E80" si="37">(C76+D76)/2</f>
        <v>2.9249999999999998</v>
      </c>
      <c r="F76" s="592">
        <v>50</v>
      </c>
      <c r="G76" s="592">
        <v>73.38</v>
      </c>
      <c r="H76" s="608">
        <f t="shared" ref="H76:H80" si="38">(F76+G76)/2</f>
        <v>61.69</v>
      </c>
      <c r="I76" s="592">
        <v>0</v>
      </c>
      <c r="J76" s="592">
        <v>6.49</v>
      </c>
      <c r="K76" s="608">
        <f t="shared" ref="K76:K80" si="39">(I76+J76)/2</f>
        <v>3.2450000000000001</v>
      </c>
      <c r="M76" s="228" t="s">
        <v>419</v>
      </c>
      <c r="N76" s="228">
        <v>2.7</v>
      </c>
      <c r="O76" s="228">
        <v>3.01</v>
      </c>
      <c r="P76" s="125">
        <f t="shared" ref="P76:P80" si="40">(N76+O76)/2</f>
        <v>2.855</v>
      </c>
      <c r="Q76" s="228">
        <v>36</v>
      </c>
      <c r="R76" s="228">
        <v>58.9</v>
      </c>
      <c r="S76" s="125">
        <f t="shared" ref="S76:S80" si="41">(Q76+R76)/2</f>
        <v>47.45</v>
      </c>
      <c r="T76" s="228">
        <v>0</v>
      </c>
      <c r="U76" s="228">
        <v>0</v>
      </c>
      <c r="V76" s="125">
        <f t="shared" ref="V76:V80" si="42">(T76+U76)/2</f>
        <v>0</v>
      </c>
    </row>
    <row r="77" spans="1:22" ht="18" customHeight="1" x14ac:dyDescent="0.55000000000000004">
      <c r="A77" s="565"/>
      <c r="B77" s="228" t="s">
        <v>420</v>
      </c>
      <c r="C77" s="592">
        <v>3.1</v>
      </c>
      <c r="D77" s="592">
        <v>3.32</v>
      </c>
      <c r="E77" s="608">
        <f t="shared" si="37"/>
        <v>3.21</v>
      </c>
      <c r="F77" s="592">
        <v>65.930000000000007</v>
      </c>
      <c r="G77" s="592">
        <v>75.86</v>
      </c>
      <c r="H77" s="608">
        <f t="shared" si="38"/>
        <v>70.89500000000001</v>
      </c>
      <c r="I77" s="592">
        <v>1.1000000000000001</v>
      </c>
      <c r="J77" s="592">
        <v>2.2999999999999998</v>
      </c>
      <c r="K77" s="608">
        <f t="shared" si="39"/>
        <v>1.7</v>
      </c>
      <c r="M77" s="228" t="s">
        <v>420</v>
      </c>
      <c r="N77" s="228">
        <v>2.4</v>
      </c>
      <c r="O77" s="228">
        <v>2.4900000000000002</v>
      </c>
      <c r="P77" s="125">
        <f t="shared" si="40"/>
        <v>2.4450000000000003</v>
      </c>
      <c r="Q77" s="228">
        <v>39</v>
      </c>
      <c r="R77" s="228">
        <v>51.52</v>
      </c>
      <c r="S77" s="125">
        <f t="shared" si="41"/>
        <v>45.260000000000005</v>
      </c>
      <c r="T77" s="228">
        <v>1.83</v>
      </c>
      <c r="U77" s="228">
        <v>3.03</v>
      </c>
      <c r="V77" s="125">
        <f t="shared" si="42"/>
        <v>2.4299999999999997</v>
      </c>
    </row>
    <row r="78" spans="1:22" ht="18" customHeight="1" x14ac:dyDescent="0.55000000000000004">
      <c r="A78" s="565"/>
      <c r="B78" s="228" t="s">
        <v>421</v>
      </c>
      <c r="C78" s="592">
        <v>2.52</v>
      </c>
      <c r="D78" s="592">
        <v>2.2400000000000002</v>
      </c>
      <c r="E78" s="608">
        <f t="shared" si="37"/>
        <v>2.38</v>
      </c>
      <c r="F78" s="592">
        <v>55.06</v>
      </c>
      <c r="G78" s="592">
        <v>47.87</v>
      </c>
      <c r="H78" s="608">
        <f t="shared" si="38"/>
        <v>51.465000000000003</v>
      </c>
      <c r="I78" s="592">
        <v>15.73</v>
      </c>
      <c r="J78" s="592">
        <v>22.3</v>
      </c>
      <c r="K78" s="608">
        <f t="shared" si="39"/>
        <v>19.015000000000001</v>
      </c>
      <c r="M78" s="228" t="s">
        <v>421</v>
      </c>
      <c r="N78" s="228">
        <v>2.66</v>
      </c>
      <c r="O78" s="228">
        <v>2.89</v>
      </c>
      <c r="P78" s="125">
        <f t="shared" si="40"/>
        <v>2.7750000000000004</v>
      </c>
      <c r="Q78" s="228">
        <v>69</v>
      </c>
      <c r="R78" s="228">
        <v>63.2</v>
      </c>
      <c r="S78" s="125">
        <f t="shared" si="41"/>
        <v>66.099999999999994</v>
      </c>
      <c r="T78" s="228">
        <v>14.39</v>
      </c>
      <c r="U78" s="228">
        <v>8.8000000000000007</v>
      </c>
      <c r="V78" s="125">
        <f t="shared" si="42"/>
        <v>11.595000000000001</v>
      </c>
    </row>
    <row r="79" spans="1:22" ht="18" customHeight="1" x14ac:dyDescent="0.55000000000000004">
      <c r="A79" s="565"/>
      <c r="B79" s="228" t="s">
        <v>422</v>
      </c>
      <c r="C79" s="592">
        <v>2.2599999999999998</v>
      </c>
      <c r="D79" s="592">
        <v>3.3</v>
      </c>
      <c r="E79" s="608">
        <f t="shared" si="37"/>
        <v>2.78</v>
      </c>
      <c r="F79" s="592">
        <v>42.28</v>
      </c>
      <c r="G79" s="592">
        <v>80.17</v>
      </c>
      <c r="H79" s="608">
        <f t="shared" si="38"/>
        <v>61.225000000000001</v>
      </c>
      <c r="I79" s="592">
        <v>8.94</v>
      </c>
      <c r="J79" s="592">
        <v>8.26</v>
      </c>
      <c r="K79" s="608">
        <f t="shared" si="39"/>
        <v>8.6</v>
      </c>
      <c r="M79" s="228" t="s">
        <v>422</v>
      </c>
      <c r="N79" s="228">
        <v>3.13</v>
      </c>
      <c r="O79" s="228">
        <v>3.17</v>
      </c>
      <c r="P79" s="125">
        <f t="shared" si="40"/>
        <v>3.15</v>
      </c>
      <c r="Q79" s="228">
        <v>73</v>
      </c>
      <c r="R79" s="228">
        <v>76.53</v>
      </c>
      <c r="S79" s="125">
        <f t="shared" si="41"/>
        <v>74.765000000000001</v>
      </c>
      <c r="T79" s="228">
        <v>2.94</v>
      </c>
      <c r="U79" s="228">
        <v>4.08</v>
      </c>
      <c r="V79" s="125">
        <f t="shared" si="42"/>
        <v>3.51</v>
      </c>
    </row>
    <row r="80" spans="1:22" ht="18" customHeight="1" x14ac:dyDescent="0.55000000000000004">
      <c r="A80" s="565"/>
      <c r="B80" s="228" t="s">
        <v>423</v>
      </c>
      <c r="C80" s="592">
        <v>2.83</v>
      </c>
      <c r="D80" s="592">
        <v>2.89</v>
      </c>
      <c r="E80" s="608">
        <f t="shared" si="37"/>
        <v>2.8600000000000003</v>
      </c>
      <c r="F80" s="592">
        <v>64.209999999999994</v>
      </c>
      <c r="G80" s="592">
        <v>65.59</v>
      </c>
      <c r="H80" s="608">
        <f t="shared" si="38"/>
        <v>64.900000000000006</v>
      </c>
      <c r="I80" s="592">
        <v>5.26</v>
      </c>
      <c r="J80" s="592">
        <v>5.38</v>
      </c>
      <c r="K80" s="608">
        <f t="shared" si="39"/>
        <v>5.32</v>
      </c>
      <c r="M80" s="228" t="s">
        <v>423</v>
      </c>
      <c r="N80" s="228">
        <v>2.5299999999999998</v>
      </c>
      <c r="O80" s="228">
        <v>3.23</v>
      </c>
      <c r="P80" s="125">
        <f t="shared" si="40"/>
        <v>2.88</v>
      </c>
      <c r="Q80" s="228">
        <v>55</v>
      </c>
      <c r="R80" s="228">
        <v>81.25</v>
      </c>
      <c r="S80" s="125">
        <f t="shared" si="41"/>
        <v>68.125</v>
      </c>
      <c r="T80" s="228">
        <v>13.69</v>
      </c>
      <c r="U80" s="228">
        <v>3.13</v>
      </c>
      <c r="V80" s="125">
        <f t="shared" si="42"/>
        <v>8.41</v>
      </c>
    </row>
    <row r="81" spans="1:22" ht="24" x14ac:dyDescent="0.55000000000000004">
      <c r="A81" s="565"/>
      <c r="B81" s="565"/>
      <c r="C81" s="565"/>
      <c r="D81" s="577" t="s">
        <v>277</v>
      </c>
      <c r="E81" s="577"/>
      <c r="F81" s="577" t="s">
        <v>429</v>
      </c>
      <c r="G81" s="577"/>
      <c r="H81" s="579"/>
      <c r="I81" s="565"/>
      <c r="J81" s="565"/>
      <c r="K81" s="565"/>
      <c r="M81" s="565"/>
      <c r="N81" s="565"/>
      <c r="O81" s="577" t="s">
        <v>277</v>
      </c>
      <c r="P81" s="577"/>
      <c r="Q81" s="577" t="s">
        <v>429</v>
      </c>
      <c r="R81" s="577"/>
      <c r="S81" s="591"/>
      <c r="T81" s="565"/>
      <c r="U81" s="565"/>
      <c r="V81" s="565"/>
    </row>
    <row r="82" spans="1:22" ht="24" x14ac:dyDescent="0.55000000000000004">
      <c r="A82" s="565"/>
      <c r="B82" s="120" t="s">
        <v>415</v>
      </c>
      <c r="C82" s="723" t="s">
        <v>388</v>
      </c>
      <c r="D82" s="724"/>
      <c r="E82" s="120" t="s">
        <v>393</v>
      </c>
      <c r="F82" s="723" t="s">
        <v>406</v>
      </c>
      <c r="G82" s="724"/>
      <c r="H82" s="120" t="s">
        <v>393</v>
      </c>
      <c r="I82" s="723" t="s">
        <v>406</v>
      </c>
      <c r="J82" s="724"/>
      <c r="K82" s="120" t="s">
        <v>393</v>
      </c>
      <c r="M82" s="120" t="s">
        <v>415</v>
      </c>
      <c r="N82" s="723" t="s">
        <v>388</v>
      </c>
      <c r="O82" s="724"/>
      <c r="P82" s="120" t="s">
        <v>393</v>
      </c>
      <c r="Q82" s="723" t="s">
        <v>406</v>
      </c>
      <c r="R82" s="724"/>
      <c r="S82" s="120" t="s">
        <v>393</v>
      </c>
      <c r="T82" s="723" t="s">
        <v>406</v>
      </c>
      <c r="U82" s="724"/>
      <c r="V82" s="120" t="s">
        <v>393</v>
      </c>
    </row>
    <row r="83" spans="1:22" ht="24" x14ac:dyDescent="0.55000000000000004">
      <c r="A83" s="565"/>
      <c r="B83" s="576"/>
      <c r="C83" s="580"/>
      <c r="D83" s="581"/>
      <c r="E83" s="576"/>
      <c r="F83" s="808" t="s">
        <v>417</v>
      </c>
      <c r="G83" s="809"/>
      <c r="H83" s="576"/>
      <c r="I83" s="808" t="s">
        <v>416</v>
      </c>
      <c r="J83" s="809"/>
      <c r="K83" s="576"/>
      <c r="M83" s="576"/>
      <c r="N83" s="595"/>
      <c r="O83" s="596"/>
      <c r="P83" s="576"/>
      <c r="Q83" s="808" t="s">
        <v>417</v>
      </c>
      <c r="R83" s="809"/>
      <c r="S83" s="576"/>
      <c r="T83" s="808" t="s">
        <v>416</v>
      </c>
      <c r="U83" s="809"/>
      <c r="V83" s="576"/>
    </row>
    <row r="84" spans="1:22" ht="24" x14ac:dyDescent="0.55000000000000004">
      <c r="A84" s="565"/>
      <c r="B84" s="93"/>
      <c r="C84" s="228" t="s">
        <v>391</v>
      </c>
      <c r="D84" s="228" t="s">
        <v>392</v>
      </c>
      <c r="E84" s="93"/>
      <c r="F84" s="228" t="s">
        <v>391</v>
      </c>
      <c r="G84" s="228" t="s">
        <v>392</v>
      </c>
      <c r="H84" s="93"/>
      <c r="I84" s="228" t="s">
        <v>391</v>
      </c>
      <c r="J84" s="228" t="s">
        <v>392</v>
      </c>
      <c r="K84" s="93"/>
      <c r="M84" s="93"/>
      <c r="N84" s="228" t="s">
        <v>391</v>
      </c>
      <c r="O84" s="228" t="s">
        <v>392</v>
      </c>
      <c r="P84" s="93"/>
      <c r="Q84" s="228" t="s">
        <v>391</v>
      </c>
      <c r="R84" s="228" t="s">
        <v>392</v>
      </c>
      <c r="S84" s="93"/>
      <c r="T84" s="228" t="s">
        <v>391</v>
      </c>
      <c r="U84" s="228" t="s">
        <v>392</v>
      </c>
      <c r="V84" s="93"/>
    </row>
    <row r="85" spans="1:22" ht="24" x14ac:dyDescent="0.55000000000000004">
      <c r="A85" s="565"/>
      <c r="B85" s="228" t="s">
        <v>418</v>
      </c>
      <c r="C85" s="592">
        <v>3.7</v>
      </c>
      <c r="D85" s="592">
        <v>3.11</v>
      </c>
      <c r="E85" s="608">
        <f>(C85+D85)/2</f>
        <v>3.4050000000000002</v>
      </c>
      <c r="F85" s="592">
        <v>98.68</v>
      </c>
      <c r="G85" s="592">
        <v>62.67</v>
      </c>
      <c r="H85" s="608">
        <f>(F85+G85)/2</f>
        <v>80.675000000000011</v>
      </c>
      <c r="I85" s="592">
        <v>0</v>
      </c>
      <c r="J85" s="592">
        <v>0</v>
      </c>
      <c r="K85" s="608">
        <f>(I85+J85)/2</f>
        <v>0</v>
      </c>
      <c r="M85" s="228" t="s">
        <v>418</v>
      </c>
      <c r="N85" s="592">
        <v>3.56</v>
      </c>
      <c r="O85" s="592">
        <v>3.18</v>
      </c>
      <c r="P85" s="608">
        <f>(N85+O85)/2</f>
        <v>3.37</v>
      </c>
      <c r="Q85" s="592">
        <v>89.7</v>
      </c>
      <c r="R85" s="592">
        <v>68.97</v>
      </c>
      <c r="S85" s="608">
        <f>(Q85+R85)/2</f>
        <v>79.335000000000008</v>
      </c>
      <c r="T85" s="592">
        <v>0</v>
      </c>
      <c r="U85" s="592">
        <v>1.95</v>
      </c>
      <c r="V85" s="608">
        <f>(T85+U85)/2</f>
        <v>0.97499999999999998</v>
      </c>
    </row>
    <row r="86" spans="1:22" ht="24" x14ac:dyDescent="0.55000000000000004">
      <c r="A86" s="565"/>
      <c r="B86" s="228" t="s">
        <v>419</v>
      </c>
      <c r="C86" s="592">
        <v>3.72</v>
      </c>
      <c r="D86" s="592">
        <v>3.51</v>
      </c>
      <c r="E86" s="608">
        <f t="shared" ref="E86:E90" si="43">(C86+D86)/2</f>
        <v>3.6150000000000002</v>
      </c>
      <c r="F86" s="592">
        <v>98.53</v>
      </c>
      <c r="G86" s="592">
        <v>94.03</v>
      </c>
      <c r="H86" s="608">
        <f t="shared" ref="H86:H90" si="44">(F86+G86)/2</f>
        <v>96.28</v>
      </c>
      <c r="I86" s="592">
        <v>0</v>
      </c>
      <c r="J86" s="592">
        <v>1.49</v>
      </c>
      <c r="K86" s="608">
        <f t="shared" ref="K86:K90" si="45">(I86+J86)/2</f>
        <v>0.745</v>
      </c>
      <c r="M86" s="228" t="s">
        <v>419</v>
      </c>
      <c r="N86" s="592">
        <v>3.52</v>
      </c>
      <c r="O86" s="592">
        <v>3.37</v>
      </c>
      <c r="P86" s="608">
        <f t="shared" ref="P86:P90" si="46">(N86+O86)/2</f>
        <v>3.4450000000000003</v>
      </c>
      <c r="Q86" s="592">
        <v>89.3</v>
      </c>
      <c r="R86" s="592">
        <v>87.5</v>
      </c>
      <c r="S86" s="608">
        <f t="shared" ref="S86:S90" si="47">(Q86+R86)/2</f>
        <v>88.4</v>
      </c>
      <c r="T86" s="592">
        <v>0</v>
      </c>
      <c r="U86" s="592">
        <v>1.79</v>
      </c>
      <c r="V86" s="608">
        <f t="shared" ref="V86:V90" si="48">(T86+U86)/2</f>
        <v>0.89500000000000002</v>
      </c>
    </row>
    <row r="87" spans="1:22" ht="24" x14ac:dyDescent="0.55000000000000004">
      <c r="A87" s="565"/>
      <c r="B87" s="228" t="s">
        <v>420</v>
      </c>
      <c r="C87" s="592">
        <v>3.89</v>
      </c>
      <c r="D87" s="592">
        <v>3.89</v>
      </c>
      <c r="E87" s="608">
        <f t="shared" si="43"/>
        <v>3.89</v>
      </c>
      <c r="F87" s="592">
        <v>96.36</v>
      </c>
      <c r="G87" s="592">
        <v>96.36</v>
      </c>
      <c r="H87" s="608">
        <f t="shared" si="44"/>
        <v>96.36</v>
      </c>
      <c r="I87" s="592">
        <v>0</v>
      </c>
      <c r="J87" s="592">
        <v>0</v>
      </c>
      <c r="K87" s="608">
        <f t="shared" si="45"/>
        <v>0</v>
      </c>
      <c r="M87" s="228" t="s">
        <v>420</v>
      </c>
      <c r="N87" s="592">
        <v>3.72</v>
      </c>
      <c r="O87" s="592">
        <v>3.26</v>
      </c>
      <c r="P87" s="608">
        <f t="shared" si="46"/>
        <v>3.49</v>
      </c>
      <c r="Q87" s="592">
        <v>93.42</v>
      </c>
      <c r="R87" s="592">
        <v>78.08</v>
      </c>
      <c r="S87" s="608">
        <f t="shared" si="47"/>
        <v>85.75</v>
      </c>
      <c r="T87" s="592">
        <v>6.57</v>
      </c>
      <c r="U87" s="592">
        <v>2.74</v>
      </c>
      <c r="V87" s="608">
        <f t="shared" si="48"/>
        <v>4.6550000000000002</v>
      </c>
    </row>
    <row r="88" spans="1:22" ht="24" x14ac:dyDescent="0.55000000000000004">
      <c r="A88" s="565"/>
      <c r="B88" s="228" t="s">
        <v>421</v>
      </c>
      <c r="C88" s="592">
        <v>3.59</v>
      </c>
      <c r="D88" s="592">
        <v>2.46</v>
      </c>
      <c r="E88" s="608">
        <f t="shared" si="43"/>
        <v>3.0249999999999999</v>
      </c>
      <c r="F88" s="592">
        <v>89.66</v>
      </c>
      <c r="G88" s="592">
        <v>70.180000000000007</v>
      </c>
      <c r="H88" s="608">
        <f t="shared" si="44"/>
        <v>79.92</v>
      </c>
      <c r="I88" s="592">
        <v>1.72</v>
      </c>
      <c r="J88" s="592">
        <v>0</v>
      </c>
      <c r="K88" s="608">
        <f t="shared" si="45"/>
        <v>0.86</v>
      </c>
      <c r="M88" s="228" t="s">
        <v>421</v>
      </c>
      <c r="N88" s="592">
        <v>3.68</v>
      </c>
      <c r="O88" s="592">
        <v>3.81</v>
      </c>
      <c r="P88" s="608">
        <f t="shared" si="46"/>
        <v>3.7450000000000001</v>
      </c>
      <c r="Q88" s="592">
        <v>98.6</v>
      </c>
      <c r="R88" s="592">
        <v>100</v>
      </c>
      <c r="S88" s="608">
        <f t="shared" si="47"/>
        <v>99.3</v>
      </c>
      <c r="T88" s="592">
        <v>1.35</v>
      </c>
      <c r="U88" s="592">
        <v>0</v>
      </c>
      <c r="V88" s="608">
        <f t="shared" si="48"/>
        <v>0.67500000000000004</v>
      </c>
    </row>
    <row r="89" spans="1:22" ht="24" x14ac:dyDescent="0.55000000000000004">
      <c r="A89" s="565"/>
      <c r="B89" s="228" t="s">
        <v>422</v>
      </c>
      <c r="C89" s="592">
        <v>3.85</v>
      </c>
      <c r="D89" s="592">
        <v>3.67</v>
      </c>
      <c r="E89" s="608">
        <f t="shared" si="43"/>
        <v>3.76</v>
      </c>
      <c r="F89" s="592">
        <v>98.55</v>
      </c>
      <c r="G89" s="592">
        <v>92.75</v>
      </c>
      <c r="H89" s="608">
        <f t="shared" si="44"/>
        <v>95.65</v>
      </c>
      <c r="I89" s="592">
        <v>1.45</v>
      </c>
      <c r="J89" s="592">
        <v>5.8</v>
      </c>
      <c r="K89" s="608">
        <f t="shared" si="45"/>
        <v>3.625</v>
      </c>
      <c r="M89" s="228" t="s">
        <v>422</v>
      </c>
      <c r="N89" s="592">
        <v>3.38</v>
      </c>
      <c r="O89" s="592">
        <v>3.79</v>
      </c>
      <c r="P89" s="608">
        <f t="shared" si="46"/>
        <v>3.585</v>
      </c>
      <c r="Q89" s="592">
        <v>78.2</v>
      </c>
      <c r="R89" s="592">
        <v>96.23</v>
      </c>
      <c r="S89" s="608">
        <f t="shared" si="47"/>
        <v>87.215000000000003</v>
      </c>
      <c r="T89" s="592">
        <v>1.81</v>
      </c>
      <c r="U89" s="592">
        <v>1.89</v>
      </c>
      <c r="V89" s="608">
        <f t="shared" si="48"/>
        <v>1.85</v>
      </c>
    </row>
    <row r="90" spans="1:22" ht="24" x14ac:dyDescent="0.55000000000000004">
      <c r="A90" s="565"/>
      <c r="B90" s="228" t="s">
        <v>423</v>
      </c>
      <c r="C90" s="592">
        <v>3.92</v>
      </c>
      <c r="D90" s="592">
        <v>3.57</v>
      </c>
      <c r="E90" s="608">
        <f t="shared" si="43"/>
        <v>3.7450000000000001</v>
      </c>
      <c r="F90" s="592">
        <v>96.08</v>
      </c>
      <c r="G90" s="592">
        <v>96.08</v>
      </c>
      <c r="H90" s="608">
        <f t="shared" si="44"/>
        <v>96.08</v>
      </c>
      <c r="I90" s="592">
        <v>0</v>
      </c>
      <c r="J90" s="592">
        <v>0</v>
      </c>
      <c r="K90" s="608">
        <f t="shared" si="45"/>
        <v>0</v>
      </c>
      <c r="M90" s="228" t="s">
        <v>423</v>
      </c>
      <c r="N90" s="592">
        <v>3.81</v>
      </c>
      <c r="O90" s="592">
        <v>3.68</v>
      </c>
      <c r="P90" s="608">
        <f t="shared" si="46"/>
        <v>3.7450000000000001</v>
      </c>
      <c r="Q90" s="592">
        <v>94.67</v>
      </c>
      <c r="R90" s="592">
        <v>93.15</v>
      </c>
      <c r="S90" s="608">
        <f t="shared" si="47"/>
        <v>93.91</v>
      </c>
      <c r="T90" s="592">
        <v>4</v>
      </c>
      <c r="U90" s="592">
        <v>1.37</v>
      </c>
      <c r="V90" s="608">
        <f t="shared" si="48"/>
        <v>2.6850000000000001</v>
      </c>
    </row>
  </sheetData>
  <mergeCells count="106">
    <mergeCell ref="C59:D59"/>
    <mergeCell ref="F59:G59"/>
    <mergeCell ref="I59:J59"/>
    <mergeCell ref="F60:G60"/>
    <mergeCell ref="I60:J60"/>
    <mergeCell ref="F73:G73"/>
    <mergeCell ref="I73:J73"/>
    <mergeCell ref="C72:D72"/>
    <mergeCell ref="F72:G72"/>
    <mergeCell ref="I72:J72"/>
    <mergeCell ref="D47:E47"/>
    <mergeCell ref="F47:G47"/>
    <mergeCell ref="C48:D48"/>
    <mergeCell ref="F48:G48"/>
    <mergeCell ref="I48:J48"/>
    <mergeCell ref="F49:G49"/>
    <mergeCell ref="I49:J49"/>
    <mergeCell ref="D58:E58"/>
    <mergeCell ref="F58:G58"/>
    <mergeCell ref="F26:G26"/>
    <mergeCell ref="I26:J26"/>
    <mergeCell ref="D34:E34"/>
    <mergeCell ref="F34:G34"/>
    <mergeCell ref="C35:D35"/>
    <mergeCell ref="F35:G35"/>
    <mergeCell ref="I35:J35"/>
    <mergeCell ref="F36:G36"/>
    <mergeCell ref="I36:J36"/>
    <mergeCell ref="D24:E24"/>
    <mergeCell ref="F24:G24"/>
    <mergeCell ref="C14:D14"/>
    <mergeCell ref="F14:G14"/>
    <mergeCell ref="I14:J14"/>
    <mergeCell ref="F15:G15"/>
    <mergeCell ref="I15:J15"/>
    <mergeCell ref="C25:D25"/>
    <mergeCell ref="F25:G25"/>
    <mergeCell ref="I25:J25"/>
    <mergeCell ref="C3:D3"/>
    <mergeCell ref="F3:G3"/>
    <mergeCell ref="F4:G4"/>
    <mergeCell ref="F2:G2"/>
    <mergeCell ref="D2:E2"/>
    <mergeCell ref="I3:J3"/>
    <mergeCell ref="I4:J4"/>
    <mergeCell ref="D13:E13"/>
    <mergeCell ref="F13:G13"/>
    <mergeCell ref="Q4:R4"/>
    <mergeCell ref="T4:U4"/>
    <mergeCell ref="O13:P13"/>
    <mergeCell ref="Q13:R13"/>
    <mergeCell ref="N14:O14"/>
    <mergeCell ref="Q14:R14"/>
    <mergeCell ref="T14:U14"/>
    <mergeCell ref="M1:V1"/>
    <mergeCell ref="O2:P2"/>
    <mergeCell ref="Q2:R2"/>
    <mergeCell ref="N3:O3"/>
    <mergeCell ref="Q3:R3"/>
    <mergeCell ref="T3:U3"/>
    <mergeCell ref="N25:O25"/>
    <mergeCell ref="Q25:R25"/>
    <mergeCell ref="T25:U25"/>
    <mergeCell ref="Q26:R26"/>
    <mergeCell ref="T26:U26"/>
    <mergeCell ref="Q15:R15"/>
    <mergeCell ref="T15:U15"/>
    <mergeCell ref="O24:P24"/>
    <mergeCell ref="Q24:R24"/>
    <mergeCell ref="Q48:R48"/>
    <mergeCell ref="T48:U48"/>
    <mergeCell ref="Q49:R49"/>
    <mergeCell ref="T49:U49"/>
    <mergeCell ref="Q36:R36"/>
    <mergeCell ref="T36:U36"/>
    <mergeCell ref="O47:P47"/>
    <mergeCell ref="Q47:R47"/>
    <mergeCell ref="O34:P34"/>
    <mergeCell ref="Q34:R34"/>
    <mergeCell ref="N35:O35"/>
    <mergeCell ref="Q35:R35"/>
    <mergeCell ref="T35:U35"/>
    <mergeCell ref="Q83:R83"/>
    <mergeCell ref="T83:U83"/>
    <mergeCell ref="N82:O82"/>
    <mergeCell ref="Q82:R82"/>
    <mergeCell ref="T82:U82"/>
    <mergeCell ref="A1:K1"/>
    <mergeCell ref="C82:D82"/>
    <mergeCell ref="F82:G82"/>
    <mergeCell ref="I82:J82"/>
    <mergeCell ref="F83:G83"/>
    <mergeCell ref="I83:J83"/>
    <mergeCell ref="N72:O72"/>
    <mergeCell ref="Q72:R72"/>
    <mergeCell ref="T72:U72"/>
    <mergeCell ref="Q73:R73"/>
    <mergeCell ref="T73:U73"/>
    <mergeCell ref="N59:O59"/>
    <mergeCell ref="Q59:R59"/>
    <mergeCell ref="T59:U59"/>
    <mergeCell ref="Q60:R60"/>
    <mergeCell ref="T60:U60"/>
    <mergeCell ref="O58:P58"/>
    <mergeCell ref="Q58:R58"/>
    <mergeCell ref="N48:O4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แยกกลุ่มสาระฯตามระดับชั้น</vt:lpstr>
      <vt:lpstr>สรุปกลุ่มสาระฯ58</vt:lpstr>
      <vt:lpstr>สรุปกลุ่มสาระฯ 59</vt:lpstr>
      <vt:lpstr>แยกระดับชั้น  59</vt:lpstr>
      <vt:lpstr>เปรียบเทียบ 60-59-58</vt:lpstr>
      <vt:lpstr>แยกระดับชั้นุ60</vt:lpstr>
      <vt:lpstr>lสรุปปี 2560</vt:lpstr>
      <vt:lpstr>เปรียบเทียบแยกระดับชั้น2560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Pensri</cp:lastModifiedBy>
  <cp:lastPrinted>2018-05-16T02:59:59Z</cp:lastPrinted>
  <dcterms:created xsi:type="dcterms:W3CDTF">2015-10-16T05:18:26Z</dcterms:created>
  <dcterms:modified xsi:type="dcterms:W3CDTF">2018-05-16T03:20:15Z</dcterms:modified>
</cp:coreProperties>
</file>